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turnikety 2022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Servis a revize ..." sheetId="2" r:id="rId2"/>
  </sheets>
  <definedNames>
    <definedName name="_xlnm._FilterDatabase" localSheetId="1" hidden="1">'OR_PHA - Servis a revize ...'!$C$117:$I$182</definedName>
    <definedName name="_xlnm.Print_Titles" localSheetId="1">'OR_PHA - Servis a revize ...'!$117:$117</definedName>
    <definedName name="_xlnm.Print_Titles" localSheetId="0">'Rekapitulace stavby'!$92:$92</definedName>
    <definedName name="_xlnm.Print_Area" localSheetId="1">'OR_PHA - Servis a revize ...'!$C$107:$H$182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182" i="2"/>
  <c r="BF182" i="2"/>
  <c r="BE182" i="2"/>
  <c r="BD182" i="2"/>
  <c r="R182" i="2"/>
  <c r="R181" i="2" s="1"/>
  <c r="P182" i="2"/>
  <c r="P181" i="2" s="1"/>
  <c r="N182" i="2"/>
  <c r="N181" i="2" s="1"/>
  <c r="BG180" i="2"/>
  <c r="BF180" i="2"/>
  <c r="BE180" i="2"/>
  <c r="BD180" i="2"/>
  <c r="R180" i="2"/>
  <c r="P180" i="2"/>
  <c r="N180" i="2"/>
  <c r="BG178" i="2"/>
  <c r="BF178" i="2"/>
  <c r="BE178" i="2"/>
  <c r="BD178" i="2"/>
  <c r="R178" i="2"/>
  <c r="P178" i="2"/>
  <c r="N178" i="2"/>
  <c r="BG176" i="2"/>
  <c r="BF176" i="2"/>
  <c r="BE176" i="2"/>
  <c r="BD176" i="2"/>
  <c r="R176" i="2"/>
  <c r="P176" i="2"/>
  <c r="N176" i="2"/>
  <c r="BG174" i="2"/>
  <c r="BF174" i="2"/>
  <c r="BE174" i="2"/>
  <c r="BD174" i="2"/>
  <c r="R174" i="2"/>
  <c r="P174" i="2"/>
  <c r="N174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R119" i="2" s="1"/>
  <c r="P120" i="2"/>
  <c r="P119" i="2" s="1"/>
  <c r="N120" i="2"/>
  <c r="N119" i="2" s="1"/>
  <c r="F114" i="2"/>
  <c r="F112" i="2"/>
  <c r="F89" i="2"/>
  <c r="F87" i="2"/>
  <c r="E85" i="2"/>
  <c r="E16" i="2"/>
  <c r="F115" i="2" s="1"/>
  <c r="L90" i="1"/>
  <c r="AM90" i="1"/>
  <c r="AM89" i="1"/>
  <c r="L89" i="1"/>
  <c r="AM87" i="1"/>
  <c r="L87" i="1"/>
  <c r="L85" i="1"/>
  <c r="L84" i="1"/>
  <c r="BI166" i="2"/>
  <c r="BI160" i="2"/>
  <c r="BI141" i="2"/>
  <c r="BI135" i="2"/>
  <c r="BI144" i="2"/>
  <c r="BI131" i="2"/>
  <c r="BI136" i="2"/>
  <c r="BI142" i="2"/>
  <c r="BI172" i="2"/>
  <c r="BI162" i="2"/>
  <c r="BI128" i="2"/>
  <c r="BI129" i="2"/>
  <c r="BI156" i="2"/>
  <c r="BI127" i="2"/>
  <c r="BI171" i="2"/>
  <c r="BI178" i="2"/>
  <c r="BI152" i="2"/>
  <c r="BI137" i="2"/>
  <c r="BI176" i="2"/>
  <c r="AS94" i="1"/>
  <c r="BI158" i="2"/>
  <c r="BI155" i="2"/>
  <c r="BI164" i="2"/>
  <c r="BI139" i="2"/>
  <c r="BI150" i="2"/>
  <c r="BI154" i="2"/>
  <c r="BI122" i="2"/>
  <c r="BI180" i="2"/>
  <c r="BI161" i="2"/>
  <c r="BI133" i="2"/>
  <c r="BI182" i="2"/>
  <c r="BI151" i="2"/>
  <c r="BI159" i="2"/>
  <c r="BI148" i="2"/>
  <c r="BI134" i="2"/>
  <c r="BI170" i="2"/>
  <c r="BI163" i="2"/>
  <c r="BI130" i="2"/>
  <c r="BI169" i="2"/>
  <c r="BI167" i="2"/>
  <c r="BI120" i="2"/>
  <c r="BI157" i="2"/>
  <c r="BI126" i="2"/>
  <c r="BI174" i="2"/>
  <c r="BI143" i="2"/>
  <c r="BI140" i="2"/>
  <c r="BI146" i="2"/>
  <c r="BI145" i="2"/>
  <c r="BI168" i="2"/>
  <c r="BI165" i="2"/>
  <c r="BI153" i="2"/>
  <c r="BI132" i="2"/>
  <c r="BI138" i="2"/>
  <c r="BI149" i="2"/>
  <c r="F90" i="2" l="1"/>
  <c r="N125" i="2"/>
  <c r="R125" i="2"/>
  <c r="N147" i="2"/>
  <c r="N173" i="2"/>
  <c r="P173" i="2"/>
  <c r="BI125" i="2"/>
  <c r="BI173" i="2"/>
  <c r="R173" i="2"/>
  <c r="P125" i="2"/>
  <c r="P147" i="2"/>
  <c r="BI147" i="2"/>
  <c r="R147" i="2"/>
  <c r="BI119" i="2"/>
  <c r="BI181" i="2"/>
  <c r="BC130" i="2"/>
  <c r="BC139" i="2"/>
  <c r="BC148" i="2"/>
  <c r="BC132" i="2"/>
  <c r="BC136" i="2"/>
  <c r="BC142" i="2"/>
  <c r="BC144" i="2"/>
  <c r="BC126" i="2"/>
  <c r="BC128" i="2"/>
  <c r="BC154" i="2"/>
  <c r="BC167" i="2"/>
  <c r="BC122" i="2"/>
  <c r="BC138" i="2"/>
  <c r="BC145" i="2"/>
  <c r="BC146" i="2"/>
  <c r="BC153" i="2"/>
  <c r="BC159" i="2"/>
  <c r="BC160" i="2"/>
  <c r="BC150" i="2"/>
  <c r="BC156" i="2"/>
  <c r="BC157" i="2"/>
  <c r="BC162" i="2"/>
  <c r="BC169" i="2"/>
  <c r="BC164" i="2"/>
  <c r="BC131" i="2"/>
  <c r="BC133" i="2"/>
  <c r="BC134" i="2"/>
  <c r="BC141" i="2"/>
  <c r="BC166" i="2"/>
  <c r="BC171" i="2"/>
  <c r="BC120" i="2"/>
  <c r="BC127" i="2"/>
  <c r="BC161" i="2"/>
  <c r="BC165" i="2"/>
  <c r="BC172" i="2"/>
  <c r="BC174" i="2"/>
  <c r="BC129" i="2"/>
  <c r="BC143" i="2"/>
  <c r="BC149" i="2"/>
  <c r="BC151" i="2"/>
  <c r="BC163" i="2"/>
  <c r="BC170" i="2"/>
  <c r="BC180" i="2"/>
  <c r="BC135" i="2"/>
  <c r="BC155" i="2"/>
  <c r="BC158" i="2"/>
  <c r="BC168" i="2"/>
  <c r="BC176" i="2"/>
  <c r="BC178" i="2"/>
  <c r="BC137" i="2"/>
  <c r="BC140" i="2"/>
  <c r="BC152" i="2"/>
  <c r="BC182" i="2"/>
  <c r="F33" i="2"/>
  <c r="BB95" i="1" s="1"/>
  <c r="BB94" i="1" s="1"/>
  <c r="W31" i="1" s="1"/>
  <c r="F32" i="2"/>
  <c r="BA95" i="1" s="1"/>
  <c r="BA94" i="1" s="1"/>
  <c r="AW94" i="1" s="1"/>
  <c r="AK30" i="1" s="1"/>
  <c r="F34" i="2"/>
  <c r="BC95" i="1" s="1"/>
  <c r="BC94" i="1" s="1"/>
  <c r="AY94" i="1" s="1"/>
  <c r="AW95" i="1"/>
  <c r="F35" i="2"/>
  <c r="BD95" i="1" s="1"/>
  <c r="BD94" i="1" s="1"/>
  <c r="W33" i="1" s="1"/>
  <c r="P124" i="2" l="1"/>
  <c r="P118" i="2" s="1"/>
  <c r="R124" i="2"/>
  <c r="R118" i="2"/>
  <c r="BI124" i="2"/>
  <c r="N124" i="2"/>
  <c r="N118" i="2" s="1"/>
  <c r="AU95" i="1" s="1"/>
  <c r="AU94" i="1" s="1"/>
  <c r="BI118" i="2"/>
  <c r="AG95" i="1" s="1"/>
  <c r="AX94" i="1"/>
  <c r="W30" i="1"/>
  <c r="W32" i="1"/>
  <c r="F31" i="2"/>
  <c r="AZ95" i="1" s="1"/>
  <c r="AZ94" i="1" s="1"/>
  <c r="W29" i="1" s="1"/>
  <c r="AV95" i="1"/>
  <c r="AT95" i="1" s="1"/>
  <c r="AN95" i="1" l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<sst xmlns="http://schemas.openxmlformats.org/spreadsheetml/2006/main" count="1037" uniqueCount="341">
  <si>
    <t>Export Komplet</t>
  </si>
  <si>
    <t/>
  </si>
  <si>
    <t>2.0</t>
  </si>
  <si>
    <t>ZAMOK</t>
  </si>
  <si>
    <t>False</t>
  </si>
  <si>
    <t>{ffcb047f-c0fb-4457-87c0-086098865337}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</si>
  <si>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</si>
  <si>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</si>
  <si>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</si>
  <si>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</si>
  <si>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</si>
  <si>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</si>
  <si>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</si>
  <si>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</si>
  <si>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</si>
  <si>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</si>
  <si>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</si>
  <si>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revize turniketů a automatických pokladen v obvodu OŘ Praha 2022-2024</t>
  </si>
  <si>
    <t>KSO:</t>
  </si>
  <si>
    <t>CC-CZ:</t>
  </si>
  <si>
    <t>Místo:</t>
  </si>
  <si>
    <t>obvod OŘ Praha</t>
  </si>
  <si>
    <t>Datum:</t>
  </si>
  <si>
    <t>10. 11. 2022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</si>
  <si>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</si>
  <si>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</si>
  <si>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</si>
  <si>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</si>
  <si>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</si>
  <si>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</si>
  <si>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</si>
  <si>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</si>
  <si>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</si>
  <si>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</si>
  <si>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</si>
  <si>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</si>
  <si>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</si>
  <si>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</si>
  <si>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</si>
  <si>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</si>
  <si>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</si>
  <si>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</si>
  <si>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</si>
  <si>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</si>
  <si>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</si>
  <si>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</si>
  <si>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</si>
  <si>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</si>
  <si>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</si>
  <si>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</si>
  <si>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</si>
  <si>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</si>
  <si>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</si>
  <si>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</si>
  <si>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</si>
  <si>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</si>
  <si>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</si>
  <si>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</si>
  <si>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</si>
  <si>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</si>
  <si>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</si>
  <si>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</si>
  <si>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</si>
  <si>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</si>
  <si>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</si>
  <si>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</si>
  <si>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</si>
  <si>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</si>
  <si>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</si>
  <si>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</si>
  <si>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</si>
  <si>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</si>
  <si>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</si>
  <si>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</si>
  <si>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</si>
  <si>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</si>
  <si>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</si>
  <si>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</si>
  <si>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</si>
  <si>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</si>
  <si>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</si>
  <si>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</si>
  <si>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</si>
  <si>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</si>
  <si>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</si>
  <si>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</si>
  <si>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</si>
  <si>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</si>
  <si>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</si>
  <si>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</si>
  <si>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</si>
  <si>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SV-S - Pravidelný servis a revize turniketů a automatických pokladen</t>
  </si>
  <si>
    <t>MAT - Materiál pro mimořádný servis</t>
  </si>
  <si>
    <t xml:space="preserve">    AP - Automatická pokladna</t>
  </si>
  <si>
    <t xml:space="preserve">    T1 - Turniket</t>
  </si>
  <si>
    <t>02 - Výjezdy, práce a zkoušky pro mimořádný servis (mimo pravidelný)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</si>
  <si>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</si>
  <si>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</si>
  <si>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</si>
  <si>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</si>
  <si>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</si>
  <si>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</si>
  <si>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</si>
  <si>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</si>
  <si>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</si>
  <si>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</si>
  <si>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</si>
  <si>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SV-S</t>
  </si>
  <si>
    <t>Pravidelný servis a revize turniketů a automatických pokladen</t>
  </si>
  <si>
    <t>ROZPOCET</t>
  </si>
  <si>
    <t>K</t>
  </si>
  <si>
    <t>SV1</t>
  </si>
  <si>
    <t>Automatická pokladna včetně elektroinstalace a ostatního příslušenství včetně dopravy na místo v obvodu OŘ Praha</t>
  </si>
  <si>
    <t>kus</t>
  </si>
  <si>
    <t>4</t>
  </si>
  <si>
    <t>1252138365</t>
  </si>
  <si>
    <t>P</t>
  </si>
  <si>
    <t>Poznámka k položce:_x000D_
Jedná se o paušální poplatek za pravidelnou preventivní údržbu a servis dle plánu údržby včetně dopravy na místo._x000D_
_x000D__x000D_
Cena nezahrnuje spotřební materiál a náhradní díly.</t>
  </si>
  <si>
    <t>SV2</t>
  </si>
  <si>
    <t>Turniket včetně elektroinstalace, bezpečnostních prvků a ostatního příslušenství včetně dopravy na místo v obvodu OŘ Praha</t>
  </si>
  <si>
    <t>-1961999420</t>
  </si>
  <si>
    <t>Poznámka k položce:_x000D_
Jedná se o paušální poplatek za pravidelnou preventivní údržbu a servis dle plánu údržby včetně dopravy na místo. _x000D_
_x000D__x000D_
Cena nezahrnuje spotřební materiál a náhradní díly.</t>
  </si>
  <si>
    <t>MAT</t>
  </si>
  <si>
    <t>Materiál pro mimořádný servis</t>
  </si>
  <si>
    <t>AP</t>
  </si>
  <si>
    <t>Automatická pokladna</t>
  </si>
  <si>
    <t>3</t>
  </si>
  <si>
    <t>Pol60</t>
  </si>
  <si>
    <t>Skříň automatické pokladny – prázdná skříň vč.čepice a pantů pro čelní panel,bez nohy</t>
  </si>
  <si>
    <t>-468993429</t>
  </si>
  <si>
    <t>Pol61</t>
  </si>
  <si>
    <t>Skřín platebního automatu</t>
  </si>
  <si>
    <t>998392677</t>
  </si>
  <si>
    <t>5</t>
  </si>
  <si>
    <t>Pol62</t>
  </si>
  <si>
    <t xml:space="preserve">Dveře platebního automatu </t>
  </si>
  <si>
    <t>651764145</t>
  </si>
  <si>
    <t>6</t>
  </si>
  <si>
    <t>Pol63</t>
  </si>
  <si>
    <t xml:space="preserve">Čepice platebního automatu </t>
  </si>
  <si>
    <t>-177773949</t>
  </si>
  <si>
    <t>7</t>
  </si>
  <si>
    <t>Pol64</t>
  </si>
  <si>
    <t>Bočnice skříně</t>
  </si>
  <si>
    <t>-363205105</t>
  </si>
  <si>
    <t>8</t>
  </si>
  <si>
    <t>Pol65</t>
  </si>
  <si>
    <t>Západka zámku</t>
  </si>
  <si>
    <t>-1055477148</t>
  </si>
  <si>
    <t>9</t>
  </si>
  <si>
    <t>Pol77.1</t>
  </si>
  <si>
    <t>Zámek pokladny</t>
  </si>
  <si>
    <t>1361453814</t>
  </si>
  <si>
    <t>10</t>
  </si>
  <si>
    <t>Pol66</t>
  </si>
  <si>
    <t>Držák zámku platebního automatu</t>
  </si>
  <si>
    <t>-463182482</t>
  </si>
  <si>
    <t>11</t>
  </si>
  <si>
    <t>Pol67</t>
  </si>
  <si>
    <t xml:space="preserve">Pouzdro pružiny el zámku </t>
  </si>
  <si>
    <t>-1697418947</t>
  </si>
  <si>
    <t>12</t>
  </si>
  <si>
    <t>Pol68</t>
  </si>
  <si>
    <t>Zamykaní bankočtečky Universál</t>
  </si>
  <si>
    <t>1215236283</t>
  </si>
  <si>
    <t>13</t>
  </si>
  <si>
    <t>Pol69</t>
  </si>
  <si>
    <t>Pant dveří</t>
  </si>
  <si>
    <t>1421165490</t>
  </si>
  <si>
    <t>14</t>
  </si>
  <si>
    <t>Pol70</t>
  </si>
  <si>
    <t>Výdejní miska platebního automatu</t>
  </si>
  <si>
    <t>-484621541</t>
  </si>
  <si>
    <t>Pol71</t>
  </si>
  <si>
    <t>Držák tiskárny platebního automatu</t>
  </si>
  <si>
    <t>914649180</t>
  </si>
  <si>
    <t>16</t>
  </si>
  <si>
    <t>Pol71.3</t>
  </si>
  <si>
    <t>Tiskárna platebního automatu</t>
  </si>
  <si>
    <t>-462546341</t>
  </si>
  <si>
    <t>17</t>
  </si>
  <si>
    <t>Pol72</t>
  </si>
  <si>
    <t>Schránka na mince platebního automatu</t>
  </si>
  <si>
    <t>1903918865</t>
  </si>
  <si>
    <t>18</t>
  </si>
  <si>
    <t>Pol73</t>
  </si>
  <si>
    <t xml:space="preserve">Skluz schránky mincí </t>
  </si>
  <si>
    <t>1817574816</t>
  </si>
  <si>
    <t>19</t>
  </si>
  <si>
    <t>Pol72.2</t>
  </si>
  <si>
    <t>Schránka na bankovky platebního automatu včetně zámku</t>
  </si>
  <si>
    <t>-1553967980</t>
  </si>
  <si>
    <t>20</t>
  </si>
  <si>
    <t>Pol74</t>
  </si>
  <si>
    <t>Kryt na schránku mincí platebního automatu</t>
  </si>
  <si>
    <t>-2048553604</t>
  </si>
  <si>
    <t>Pol75</t>
  </si>
  <si>
    <t>Deska pro signalizační šipku RGB LED</t>
  </si>
  <si>
    <t>-12199136</t>
  </si>
  <si>
    <t>22</t>
  </si>
  <si>
    <t>Pol76</t>
  </si>
  <si>
    <t>1099680468</t>
  </si>
  <si>
    <t>23</t>
  </si>
  <si>
    <t>Pol77</t>
  </si>
  <si>
    <t>Síťový zdroj</t>
  </si>
  <si>
    <t>-19464049</t>
  </si>
  <si>
    <t>T1</t>
  </si>
  <si>
    <t>Turniket</t>
  </si>
  <si>
    <t>24</t>
  </si>
  <si>
    <t>Pol78</t>
  </si>
  <si>
    <t>Základní deska turniketu</t>
  </si>
  <si>
    <t>739076783</t>
  </si>
  <si>
    <t>25</t>
  </si>
  <si>
    <t>Pol79</t>
  </si>
  <si>
    <t>Ovládací deska turniketu</t>
  </si>
  <si>
    <t>2105383582</t>
  </si>
  <si>
    <t>26</t>
  </si>
  <si>
    <t>Pol80</t>
  </si>
  <si>
    <t>Hallová senzorová deska s kabelem</t>
  </si>
  <si>
    <t>-714479569</t>
  </si>
  <si>
    <t>27</t>
  </si>
  <si>
    <t>Pol81</t>
  </si>
  <si>
    <t>Mechanismus sestavený pro turniket, motor s mechanikou</t>
  </si>
  <si>
    <t>-155986748</t>
  </si>
  <si>
    <t>28</t>
  </si>
  <si>
    <t>Pol82</t>
  </si>
  <si>
    <t>Krokový motor turniketu</t>
  </si>
  <si>
    <t>-188722598</t>
  </si>
  <si>
    <t>29</t>
  </si>
  <si>
    <t>Pol83</t>
  </si>
  <si>
    <t>Napájecí kabel turniketu</t>
  </si>
  <si>
    <t>2012252014</t>
  </si>
  <si>
    <t>30</t>
  </si>
  <si>
    <t>Pol84</t>
  </si>
  <si>
    <t>Indikační deska přístupu (ukazatel vstupu - šipky)</t>
  </si>
  <si>
    <t>-1118218481</t>
  </si>
  <si>
    <t>31</t>
  </si>
  <si>
    <t>Pol85</t>
  </si>
  <si>
    <t>Ozubený řemen</t>
  </si>
  <si>
    <t>-1563768524</t>
  </si>
  <si>
    <t>32</t>
  </si>
  <si>
    <t>Pol86</t>
  </si>
  <si>
    <t>Turniketové víko</t>
  </si>
  <si>
    <t>29641225</t>
  </si>
  <si>
    <t>33</t>
  </si>
  <si>
    <t>Pol87</t>
  </si>
  <si>
    <t>Křídlo turniketu do průchodu 900 mm. - kompletní</t>
  </si>
  <si>
    <t>-1240758133</t>
  </si>
  <si>
    <t>34</t>
  </si>
  <si>
    <t>Pol87.1</t>
  </si>
  <si>
    <t>Pevná prosklená zábrana/branka šířky nad 900mm</t>
  </si>
  <si>
    <t>m2</t>
  </si>
  <si>
    <t>-261361649</t>
  </si>
  <si>
    <t>35</t>
  </si>
  <si>
    <t>Pol87.2</t>
  </si>
  <si>
    <t>Sloupek pro pevnou prosklenou zábranu/branku</t>
  </si>
  <si>
    <t>-342024349</t>
  </si>
  <si>
    <t>36</t>
  </si>
  <si>
    <t>Pol88</t>
  </si>
  <si>
    <t>Panel zadní stěny turniketu</t>
  </si>
  <si>
    <t>1696746846</t>
  </si>
  <si>
    <t>37</t>
  </si>
  <si>
    <t>Pol89</t>
  </si>
  <si>
    <t>Obdélníkový dveřní panel pro turniket</t>
  </si>
  <si>
    <t>-1100357723</t>
  </si>
  <si>
    <t>38</t>
  </si>
  <si>
    <t>Pol90</t>
  </si>
  <si>
    <t>Boční panel pro turniket (boční jednotka)</t>
  </si>
  <si>
    <t>369684357</t>
  </si>
  <si>
    <t>39</t>
  </si>
  <si>
    <t>Pol91</t>
  </si>
  <si>
    <t>Dveřní panel pro turniket</t>
  </si>
  <si>
    <t>-569255954</t>
  </si>
  <si>
    <t>40</t>
  </si>
  <si>
    <t>Pol92</t>
  </si>
  <si>
    <t>Víko turniketového sloupku pro z umělého kamene (bez sběrače karet)</t>
  </si>
  <si>
    <t>-345530348</t>
  </si>
  <si>
    <t>41</t>
  </si>
  <si>
    <t>Pol93</t>
  </si>
  <si>
    <t>Přední panel pro turniket</t>
  </si>
  <si>
    <t>225551188</t>
  </si>
  <si>
    <t>42</t>
  </si>
  <si>
    <t>Pol94</t>
  </si>
  <si>
    <t>Horní držák na sklo pro turniket</t>
  </si>
  <si>
    <t>1091896620</t>
  </si>
  <si>
    <t>43</t>
  </si>
  <si>
    <t>Pol95</t>
  </si>
  <si>
    <t>Spodní držák na sklo pro turniket</t>
  </si>
  <si>
    <t>-1123743741</t>
  </si>
  <si>
    <t>44</t>
  </si>
  <si>
    <t>Pol96</t>
  </si>
  <si>
    <t>Snímač otáček křídla turniketu</t>
  </si>
  <si>
    <t>280646782</t>
  </si>
  <si>
    <t>45</t>
  </si>
  <si>
    <t>Pol96.1</t>
  </si>
  <si>
    <t>Držák čtečky</t>
  </si>
  <si>
    <t>1938385244</t>
  </si>
  <si>
    <t>46</t>
  </si>
  <si>
    <t>Pol96.2</t>
  </si>
  <si>
    <t>Čtečka karet pro zaměstnanecký vstup</t>
  </si>
  <si>
    <t>-1069555960</t>
  </si>
  <si>
    <t>47</t>
  </si>
  <si>
    <t>Pol96.3</t>
  </si>
  <si>
    <t>Zaměstnanecká karta pro vstup</t>
  </si>
  <si>
    <t>1196599993</t>
  </si>
  <si>
    <t>48</t>
  </si>
  <si>
    <t>Pol97</t>
  </si>
  <si>
    <t>Senzorové čidlo</t>
  </si>
  <si>
    <t>1308319125</t>
  </si>
  <si>
    <t>02</t>
  </si>
  <si>
    <t>Výjezdy, práce a zkoušky pro mimořádný servis (mimo pravidelný)</t>
  </si>
  <si>
    <t>49</t>
  </si>
  <si>
    <t>HZS3241</t>
  </si>
  <si>
    <t>Hodinová sazba vlastní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</si>
  <si>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</si>
  <si>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</si>
  <si>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</si>
  <si>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50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</si>
  <si>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</si>
  <si>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</si>
  <si>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</si>
  <si>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</si>
  <si>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</si>
  <si>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51</t>
  </si>
  <si>
    <t>4.02</t>
  </si>
  <si>
    <t>Příplatek za havarijní výjezd do 2h od nahlášení požadavku mimo pracovní dobu 18:00-06:00h, o víkendech a svátcích</t>
  </si>
  <si>
    <t>-1014171683</t>
  </si>
  <si>
    <t>52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</si>
  <si>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</si>
  <si>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</si>
  <si>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</si>
  <si>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</si>
  <si>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</si>
  <si>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</si>
  <si>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53</t>
  </si>
  <si>
    <t>P04</t>
  </si>
  <si>
    <t>t</t>
  </si>
  <si>
    <t>-1409063389</t>
  </si>
  <si>
    <t>SOUPIS JEDNOTKOVÝCH CEN</t>
  </si>
  <si>
    <t>Servis a revize turniketů v obvodu OŘ Praha 2022-2024</t>
  </si>
  <si>
    <t>Validátor/akceptor bankovek nebo mincí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</si>
</sst>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19" fillId="2" borderId="0" xfId="0" applyNumberFormat="1" applyFont="1" applyFill="1" applyBorder="1" applyAlignment="1" applyProtection="1">
      <alignment vertical="center"/>
      <protection locked="0"/>
    </xf>
    <xf numFmtId="4" fontId="33" fillId="2" borderId="0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"/>
      <c r="AL5" s="19"/>
      <c r="AM5" s="19"/>
      <c r="AN5" s="19"/>
      <c r="AO5" s="19"/>
      <c r="AP5" s="19"/>
      <c r="AQ5" s="19"/>
      <c r="AR5" s="17"/>
      <c r="BE5" s="19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"/>
      <c r="AL6" s="19"/>
      <c r="AM6" s="19"/>
      <c r="AN6" s="19"/>
      <c r="AO6" s="19"/>
      <c r="AP6" s="19"/>
      <c r="AQ6" s="19"/>
      <c r="AR6" s="17"/>
      <c r="BE6" s="19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19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19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19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19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19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192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192"/>
      <c r="BS13" s="14" t="s">
        <v>6</v>
      </c>
    </row>
    <row r="14" spans="1:74" ht="12.75">
      <c r="B14" s="18"/>
      <c r="C14" s="19"/>
      <c r="D14" s="19"/>
      <c r="E14" s="197" t="s">
        <v>31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19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192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19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192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192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19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192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192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192"/>
    </row>
    <row r="23" spans="1:71" s="1" customFormat="1" ht="16.5" customHeight="1">
      <c r="B23" s="18"/>
      <c r="C23" s="19"/>
      <c r="D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"/>
      <c r="AP23" s="19"/>
      <c r="AQ23" s="19"/>
      <c r="AR23" s="17"/>
      <c r="BE23" s="19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192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E25" s="192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 t="e">
        <f>ROUND(AG94,2)</f>
        <v>#REF!</v>
      </c>
      <c r="AL26" s="201"/>
      <c r="AM26" s="201"/>
      <c r="AN26" s="201"/>
      <c r="AO26" s="201"/>
      <c r="AP26" s="32"/>
      <c r="AQ26" s="32"/>
      <c r="AR26" s="35"/>
      <c r="BE26" s="192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2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2" t="s">
        <v>39</v>
      </c>
      <c r="M28" s="202"/>
      <c r="N28" s="202"/>
      <c r="O28" s="202"/>
      <c r="P28" s="202"/>
      <c r="Q28" s="32"/>
      <c r="R28" s="32"/>
      <c r="S28" s="32"/>
      <c r="T28" s="32"/>
      <c r="U28" s="32"/>
      <c r="V28" s="32"/>
      <c r="W28" s="202" t="s">
        <v>40</v>
      </c>
      <c r="X28" s="202"/>
      <c r="Y28" s="202"/>
      <c r="Z28" s="202"/>
      <c r="AA28" s="202"/>
      <c r="AB28" s="202"/>
      <c r="AC28" s="202"/>
      <c r="AD28" s="202"/>
      <c r="AE28" s="202"/>
      <c r="AF28" s="32"/>
      <c r="AG28" s="32"/>
      <c r="AH28" s="32"/>
      <c r="AI28" s="32"/>
      <c r="AJ28" s="32"/>
      <c r="AK28" s="202" t="s">
        <v>41</v>
      </c>
      <c r="AL28" s="202"/>
      <c r="AM28" s="202"/>
      <c r="AN28" s="202"/>
      <c r="AO28" s="202"/>
      <c r="AP28" s="32"/>
      <c r="AQ28" s="32"/>
      <c r="AR28" s="35"/>
      <c r="BE28" s="192"/>
    </row>
    <row r="29" spans="1:71" s="3" customFormat="1" ht="14.45" customHeight="1">
      <c r="B29" s="36"/>
      <c r="C29" s="37"/>
      <c r="D29" s="26" t="s">
        <v>42</v>
      </c>
      <c r="E29" s="37"/>
      <c r="F29" s="26" t="s">
        <v>43</v>
      </c>
      <c r="G29" s="37"/>
      <c r="H29" s="37"/>
      <c r="I29" s="37"/>
      <c r="J29" s="37"/>
      <c r="K29" s="37"/>
      <c r="L29" s="190">
        <v>0.21</v>
      </c>
      <c r="M29" s="189"/>
      <c r="N29" s="189"/>
      <c r="O29" s="189"/>
      <c r="P29" s="189"/>
      <c r="Q29" s="37"/>
      <c r="R29" s="37"/>
      <c r="S29" s="37"/>
      <c r="T29" s="37"/>
      <c r="U29" s="37"/>
      <c r="V29" s="37"/>
      <c r="W29" s="188" t="e">
        <f>ROUND(AZ94, 2)</f>
        <v>#REF!</v>
      </c>
      <c r="X29" s="189"/>
      <c r="Y29" s="189"/>
      <c r="Z29" s="189"/>
      <c r="AA29" s="189"/>
      <c r="AB29" s="189"/>
      <c r="AC29" s="189"/>
      <c r="AD29" s="189"/>
      <c r="AE29" s="189"/>
      <c r="AF29" s="37"/>
      <c r="AG29" s="37"/>
      <c r="AH29" s="37"/>
      <c r="AI29" s="37"/>
      <c r="AJ29" s="37"/>
      <c r="AK29" s="188" t="e">
        <f>ROUND(AV94, 2)</f>
        <v>#REF!</v>
      </c>
      <c r="AL29" s="189"/>
      <c r="AM29" s="189"/>
      <c r="AN29" s="189"/>
      <c r="AO29" s="189"/>
      <c r="AP29" s="37"/>
      <c r="AQ29" s="37"/>
      <c r="AR29" s="38"/>
      <c r="BE29" s="193"/>
    </row>
    <row r="30" spans="1:71" s="3" customFormat="1" ht="14.45" customHeight="1">
      <c r="B30" s="36"/>
      <c r="C30" s="37"/>
      <c r="D30" s="37"/>
      <c r="E30" s="37"/>
      <c r="F30" s="26" t="s">
        <v>44</v>
      </c>
      <c r="G30" s="37"/>
      <c r="H30" s="37"/>
      <c r="I30" s="37"/>
      <c r="J30" s="37"/>
      <c r="K30" s="37"/>
      <c r="L30" s="190">
        <v>0.15</v>
      </c>
      <c r="M30" s="189"/>
      <c r="N30" s="189"/>
      <c r="O30" s="189"/>
      <c r="P30" s="189"/>
      <c r="Q30" s="37"/>
      <c r="R30" s="37"/>
      <c r="S30" s="37"/>
      <c r="T30" s="37"/>
      <c r="U30" s="37"/>
      <c r="V30" s="37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F30" s="37"/>
      <c r="AG30" s="37"/>
      <c r="AH30" s="37"/>
      <c r="AI30" s="37"/>
      <c r="AJ30" s="37"/>
      <c r="AK30" s="188">
        <f>ROUND(AW94, 2)</f>
        <v>0</v>
      </c>
      <c r="AL30" s="189"/>
      <c r="AM30" s="189"/>
      <c r="AN30" s="189"/>
      <c r="AO30" s="189"/>
      <c r="AP30" s="37"/>
      <c r="AQ30" s="37"/>
      <c r="AR30" s="38"/>
      <c r="BE30" s="193"/>
    </row>
    <row r="31" spans="1:71" s="3" customFormat="1" ht="14.45" hidden="1" customHeight="1">
      <c r="B31" s="36"/>
      <c r="C31" s="37"/>
      <c r="D31" s="37"/>
      <c r="E31" s="37"/>
      <c r="F31" s="26" t="s">
        <v>45</v>
      </c>
      <c r="G31" s="37"/>
      <c r="H31" s="37"/>
      <c r="I31" s="37"/>
      <c r="J31" s="37"/>
      <c r="K31" s="37"/>
      <c r="L31" s="190">
        <v>0.21</v>
      </c>
      <c r="M31" s="189"/>
      <c r="N31" s="189"/>
      <c r="O31" s="189"/>
      <c r="P31" s="189"/>
      <c r="Q31" s="37"/>
      <c r="R31" s="37"/>
      <c r="S31" s="37"/>
      <c r="T31" s="37"/>
      <c r="U31" s="37"/>
      <c r="V31" s="37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F31" s="37"/>
      <c r="AG31" s="37"/>
      <c r="AH31" s="37"/>
      <c r="AI31" s="37"/>
      <c r="AJ31" s="37"/>
      <c r="AK31" s="188">
        <v>0</v>
      </c>
      <c r="AL31" s="189"/>
      <c r="AM31" s="189"/>
      <c r="AN31" s="189"/>
      <c r="AO31" s="189"/>
      <c r="AP31" s="37"/>
      <c r="AQ31" s="37"/>
      <c r="AR31" s="38"/>
      <c r="BE31" s="193"/>
    </row>
    <row r="32" spans="1:71" s="3" customFormat="1" ht="14.45" hidden="1" customHeight="1">
      <c r="B32" s="36"/>
      <c r="C32" s="37"/>
      <c r="D32" s="37"/>
      <c r="E32" s="37"/>
      <c r="F32" s="26" t="s">
        <v>46</v>
      </c>
      <c r="G32" s="37"/>
      <c r="H32" s="37"/>
      <c r="I32" s="37"/>
      <c r="J32" s="37"/>
      <c r="K32" s="37"/>
      <c r="L32" s="190">
        <v>0.15</v>
      </c>
      <c r="M32" s="189"/>
      <c r="N32" s="189"/>
      <c r="O32" s="189"/>
      <c r="P32" s="189"/>
      <c r="Q32" s="37"/>
      <c r="R32" s="37"/>
      <c r="S32" s="37"/>
      <c r="T32" s="37"/>
      <c r="U32" s="37"/>
      <c r="V32" s="37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F32" s="37"/>
      <c r="AG32" s="37"/>
      <c r="AH32" s="37"/>
      <c r="AI32" s="37"/>
      <c r="AJ32" s="37"/>
      <c r="AK32" s="188">
        <v>0</v>
      </c>
      <c r="AL32" s="189"/>
      <c r="AM32" s="189"/>
      <c r="AN32" s="189"/>
      <c r="AO32" s="189"/>
      <c r="AP32" s="37"/>
      <c r="AQ32" s="37"/>
      <c r="AR32" s="38"/>
      <c r="BE32" s="193"/>
    </row>
    <row r="33" spans="1:57" s="3" customFormat="1" ht="14.45" hidden="1" customHeight="1">
      <c r="B33" s="36"/>
      <c r="C33" s="37"/>
      <c r="D33" s="37"/>
      <c r="E33" s="37"/>
      <c r="F33" s="26" t="s">
        <v>47</v>
      </c>
      <c r="G33" s="37"/>
      <c r="H33" s="37"/>
      <c r="I33" s="37"/>
      <c r="J33" s="37"/>
      <c r="K33" s="37"/>
      <c r="L33" s="190">
        <v>0</v>
      </c>
      <c r="M33" s="189"/>
      <c r="N33" s="189"/>
      <c r="O33" s="189"/>
      <c r="P33" s="189"/>
      <c r="Q33" s="37"/>
      <c r="R33" s="37"/>
      <c r="S33" s="37"/>
      <c r="T33" s="37"/>
      <c r="U33" s="37"/>
      <c r="V33" s="37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F33" s="37"/>
      <c r="AG33" s="37"/>
      <c r="AH33" s="37"/>
      <c r="AI33" s="37"/>
      <c r="AJ33" s="37"/>
      <c r="AK33" s="188">
        <v>0</v>
      </c>
      <c r="AL33" s="189"/>
      <c r="AM33" s="189"/>
      <c r="AN33" s="189"/>
      <c r="AO33" s="189"/>
      <c r="AP33" s="37"/>
      <c r="AQ33" s="37"/>
      <c r="AR33" s="38"/>
      <c r="BE33" s="193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2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25" t="s">
        <v>50</v>
      </c>
      <c r="Y35" s="226"/>
      <c r="Z35" s="226"/>
      <c r="AA35" s="226"/>
      <c r="AB35" s="226"/>
      <c r="AC35" s="41"/>
      <c r="AD35" s="41"/>
      <c r="AE35" s="41"/>
      <c r="AF35" s="41"/>
      <c r="AG35" s="41"/>
      <c r="AH35" s="41"/>
      <c r="AI35" s="41"/>
      <c r="AJ35" s="41"/>
      <c r="AK35" s="227" t="e">
        <f>SUM(AK26:AK33)</f>
        <v>#REF!</v>
      </c>
      <c r="AL35" s="226"/>
      <c r="AM35" s="226"/>
      <c r="AN35" s="226"/>
      <c r="AO35" s="22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20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6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4" t="str">
        <f>K6</f>
        <v>Servis a revize turniketů a automatických pokladen v obvodu OŘ Praha 2022-2024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16" t="str">
        <f>IF(AN8= "","",AN8)</f>
        <v>10. 11. 2022</v>
      </c>
      <c r="AN87" s="216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32</v>
      </c>
      <c r="AJ89" s="32"/>
      <c r="AK89" s="32"/>
      <c r="AL89" s="32"/>
      <c r="AM89" s="217" t="str">
        <f>IF(E17="","",E17)</f>
        <v xml:space="preserve"> </v>
      </c>
      <c r="AN89" s="218"/>
      <c r="AO89" s="218"/>
      <c r="AP89" s="218"/>
      <c r="AQ89" s="32"/>
      <c r="AR89" s="35"/>
      <c r="AS89" s="219" t="s">
        <v>58</v>
      </c>
      <c r="AT89" s="220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30"/>
    </row>
    <row r="90" spans="1:90" s="2" customFormat="1" ht="15.2" customHeight="1">
      <c r="A90" s="30"/>
      <c r="B90" s="31"/>
      <c r="C90" s="26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35</v>
      </c>
      <c r="AJ90" s="32"/>
      <c r="AK90" s="32"/>
      <c r="AL90" s="32"/>
      <c r="AM90" s="217" t="str">
        <f>IF(E20="","",E20)</f>
        <v>L. Ulrich, DiS</v>
      </c>
      <c r="AN90" s="218"/>
      <c r="AO90" s="218"/>
      <c r="AP90" s="218"/>
      <c r="AQ90" s="32"/>
      <c r="AR90" s="35"/>
      <c r="AS90" s="221"/>
      <c r="AT90" s="222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3"/>
      <c r="AT91" s="224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30"/>
    </row>
    <row r="92" spans="1:90" s="2" customFormat="1" ht="29.25" customHeight="1">
      <c r="A92" s="30"/>
      <c r="B92" s="31"/>
      <c r="C92" s="209" t="s">
        <v>59</v>
      </c>
      <c r="D92" s="210"/>
      <c r="E92" s="210"/>
      <c r="F92" s="210"/>
      <c r="G92" s="210"/>
      <c r="H92" s="68"/>
      <c r="I92" s="211" t="s">
        <v>60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61</v>
      </c>
      <c r="AH92" s="210"/>
      <c r="AI92" s="210"/>
      <c r="AJ92" s="210"/>
      <c r="AK92" s="210"/>
      <c r="AL92" s="210"/>
      <c r="AM92" s="210"/>
      <c r="AN92" s="211" t="s">
        <v>62</v>
      </c>
      <c r="AO92" s="210"/>
      <c r="AP92" s="213"/>
      <c r="AQ92" s="69" t="s">
        <v>63</v>
      </c>
      <c r="AR92" s="35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30"/>
    </row>
    <row r="94" spans="1:90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06" t="e">
        <f>ROUND(AG95,2)</f>
        <v>#REF!</v>
      </c>
      <c r="AH94" s="206"/>
      <c r="AI94" s="206"/>
      <c r="AJ94" s="206"/>
      <c r="AK94" s="206"/>
      <c r="AL94" s="206"/>
      <c r="AM94" s="206"/>
      <c r="AN94" s="207" t="e">
        <f>SUM(AG94,AT94)</f>
        <v>#REF!</v>
      </c>
      <c r="AO94" s="207"/>
      <c r="AP94" s="207"/>
      <c r="AQ94" s="79" t="s">
        <v>1</v>
      </c>
      <c r="AR94" s="80"/>
      <c r="AS94" s="81">
        <f>ROUND(AS95,2)</f>
        <v>0</v>
      </c>
      <c r="AT94" s="82" t="e">
        <f>ROUND(SUM(AV94:AW94),2)</f>
        <v>#REF!</v>
      </c>
      <c r="AU94" s="83" t="e">
        <f>ROUND(AU95,5)</f>
        <v>#REF!</v>
      </c>
      <c r="AV94" s="82" t="e">
        <f>ROUND(AZ94*L29,2)</f>
        <v>#REF!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 t="e">
        <f>ROUND(AZ95,2)</f>
        <v>#REF!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77</v>
      </c>
      <c r="BT94" s="85" t="s">
        <v>78</v>
      </c>
      <c r="BV94" s="85" t="s">
        <v>79</v>
      </c>
      <c r="BW94" s="85" t="s">
        <v>5</v>
      </c>
      <c r="BX94" s="85" t="s">
        <v>80</v>
      </c>
      <c r="CL94" s="85" t="s">
        <v>1</v>
      </c>
    </row>
    <row r="95" spans="1:90" s="7" customFormat="1" ht="37.5" customHeight="1">
      <c r="A95" s="86" t="s">
        <v>81</v>
      </c>
      <c r="B95" s="87"/>
      <c r="C95" s="88"/>
      <c r="D95" s="205" t="s">
        <v>14</v>
      </c>
      <c r="E95" s="205"/>
      <c r="F95" s="205"/>
      <c r="G95" s="205"/>
      <c r="H95" s="205"/>
      <c r="I95" s="89"/>
      <c r="J95" s="205" t="s">
        <v>17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 t="e">
        <f>'OR_PHA - Servis a revize ...'!#REF!</f>
        <v>#REF!</v>
      </c>
      <c r="AH95" s="204"/>
      <c r="AI95" s="204"/>
      <c r="AJ95" s="204"/>
      <c r="AK95" s="204"/>
      <c r="AL95" s="204"/>
      <c r="AM95" s="204"/>
      <c r="AN95" s="203" t="e">
        <f>SUM(AG95,AT95)</f>
        <v>#REF!</v>
      </c>
      <c r="AO95" s="204"/>
      <c r="AP95" s="204"/>
      <c r="AQ95" s="90" t="s">
        <v>82</v>
      </c>
      <c r="AR95" s="91"/>
      <c r="AS95" s="92">
        <v>0</v>
      </c>
      <c r="AT95" s="93" t="e">
        <f>ROUND(SUM(AV95:AW95),2)</f>
        <v>#REF!</v>
      </c>
      <c r="AU95" s="94" t="e">
        <f>'OR_PHA - Servis a revize ...'!N118</f>
        <v>#REF!</v>
      </c>
      <c r="AV95" s="93" t="e">
        <f>'OR_PHA - Servis a revize ...'!#REF!</f>
        <v>#REF!</v>
      </c>
      <c r="AW95" s="93" t="e">
        <f>'OR_PHA - Servis a revize ...'!#REF!</f>
        <v>#REF!</v>
      </c>
      <c r="AX95" s="93" t="e">
        <f>'OR_PHA - Servis a revize ...'!#REF!</f>
        <v>#REF!</v>
      </c>
      <c r="AY95" s="93" t="e">
        <f>'OR_PHA - Servis a revize ...'!#REF!</f>
        <v>#REF!</v>
      </c>
      <c r="AZ95" s="93" t="e">
        <f>'OR_PHA - Servis a revize ...'!F31</f>
        <v>#REF!</v>
      </c>
      <c r="BA95" s="93">
        <f>'OR_PHA - Servis a revize ...'!F32</f>
        <v>0</v>
      </c>
      <c r="BB95" s="93">
        <f>'OR_PHA - Servis a revize ...'!F33</f>
        <v>0</v>
      </c>
      <c r="BC95" s="93">
        <f>'OR_PHA - Servis a revize ...'!F34</f>
        <v>0</v>
      </c>
      <c r="BD95" s="95">
        <f>'OR_PHA - Servis a revize ...'!F35</f>
        <v>0</v>
      </c>
      <c r="BT95" s="96" t="s">
        <v>83</v>
      </c>
      <c r="BU95" s="96" t="s">
        <v>84</v>
      </c>
      <c r="BV95" s="96" t="s">
        <v>79</v>
      </c>
      <c r="BW95" s="96" t="s">
        <v>5</v>
      </c>
      <c r="BX95" s="96" t="s">
        <v>80</v>
      </c>
      <c r="CL95" s="96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pEN21jtatySQ22Yox+xuheDduAfwYlH4Ld/Qo02FBDUV03c0vVmtzy7dXjNUAB92iDJWHMIkfzn36zG/7i+cUQ==" saltValue="r2sp0QrwM9YtyXOnaJz95i7lxT/+EedTUqdV4SGxq7lluc64mTslRdK6baIn/gE9pQMWoSTz2svPjFa9MbYah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Servis a revize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83"/>
  <sheetViews>
    <sheetView showGridLines="0" tabSelected="1" workbookViewId="0">
      <selection activeCell="F142" sqref="F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8.8320312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AR2" s="14" t="s">
        <v>5</v>
      </c>
    </row>
    <row r="3" spans="1:44" s="1" customFormat="1" ht="6.95" hidden="1" customHeight="1">
      <c r="B3" s="97"/>
      <c r="C3" s="98"/>
      <c r="D3" s="98"/>
      <c r="E3" s="98"/>
      <c r="F3" s="98"/>
      <c r="G3" s="98"/>
      <c r="H3" s="98"/>
      <c r="I3" s="98"/>
      <c r="J3" s="17"/>
      <c r="AR3" s="14" t="s">
        <v>85</v>
      </c>
    </row>
    <row r="4" spans="1:44" s="1" customFormat="1" ht="24.95" hidden="1" customHeight="1">
      <c r="B4" s="17"/>
      <c r="D4" s="99" t="s">
        <v>86</v>
      </c>
      <c r="J4" s="17"/>
      <c r="K4" s="100" t="s">
        <v>10</v>
      </c>
      <c r="AR4" s="14" t="s">
        <v>4</v>
      </c>
    </row>
    <row r="5" spans="1:44" s="1" customFormat="1" ht="6.95" hidden="1" customHeight="1">
      <c r="B5" s="17"/>
      <c r="J5" s="17"/>
    </row>
    <row r="6" spans="1:44" s="2" customFormat="1" ht="12" hidden="1" customHeight="1">
      <c r="A6" s="30"/>
      <c r="B6" s="35"/>
      <c r="C6" s="30"/>
      <c r="D6" s="101" t="s">
        <v>16</v>
      </c>
      <c r="E6" s="30"/>
      <c r="F6" s="30"/>
      <c r="G6" s="30"/>
      <c r="H6" s="30"/>
      <c r="I6" s="30"/>
      <c r="J6" s="47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44" s="2" customFormat="1" ht="30" hidden="1" customHeight="1">
      <c r="A7" s="30"/>
      <c r="B7" s="35"/>
      <c r="C7" s="30"/>
      <c r="D7" s="30"/>
      <c r="E7" s="230" t="s">
        <v>17</v>
      </c>
      <c r="F7" s="231"/>
      <c r="G7" s="231"/>
      <c r="H7" s="30"/>
      <c r="I7" s="30"/>
      <c r="J7" s="47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44" s="2" customFormat="1" hidden="1">
      <c r="A8" s="30"/>
      <c r="B8" s="35"/>
      <c r="C8" s="30"/>
      <c r="D8" s="30"/>
      <c r="E8" s="30"/>
      <c r="F8" s="30"/>
      <c r="G8" s="30"/>
      <c r="H8" s="30"/>
      <c r="I8" s="30"/>
      <c r="J8" s="47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44" s="2" customFormat="1" ht="12" hidden="1" customHeight="1">
      <c r="A9" s="30"/>
      <c r="B9" s="35"/>
      <c r="C9" s="30"/>
      <c r="D9" s="101" t="s">
        <v>18</v>
      </c>
      <c r="E9" s="30"/>
      <c r="F9" s="102" t="s">
        <v>1</v>
      </c>
      <c r="G9" s="30"/>
      <c r="H9" s="101" t="s">
        <v>19</v>
      </c>
      <c r="I9" s="30"/>
      <c r="J9" s="47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</row>
    <row r="10" spans="1:44" s="2" customFormat="1" ht="12" hidden="1" customHeight="1">
      <c r="A10" s="30"/>
      <c r="B10" s="35"/>
      <c r="C10" s="30"/>
      <c r="D10" s="101" t="s">
        <v>20</v>
      </c>
      <c r="E10" s="30"/>
      <c r="F10" s="102" t="s">
        <v>21</v>
      </c>
      <c r="G10" s="30"/>
      <c r="H10" s="101" t="s">
        <v>22</v>
      </c>
      <c r="I10" s="30"/>
      <c r="J10" s="47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44" s="2" customFormat="1" ht="10.9" hidden="1" customHeight="1">
      <c r="A11" s="30"/>
      <c r="B11" s="35"/>
      <c r="C11" s="30"/>
      <c r="D11" s="30"/>
      <c r="E11" s="30"/>
      <c r="F11" s="30"/>
      <c r="G11" s="30"/>
      <c r="H11" s="30"/>
      <c r="I11" s="30"/>
      <c r="J11" s="47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44" s="2" customFormat="1" ht="12" hidden="1" customHeight="1">
      <c r="A12" s="30"/>
      <c r="B12" s="35"/>
      <c r="C12" s="30"/>
      <c r="D12" s="101" t="s">
        <v>24</v>
      </c>
      <c r="E12" s="30"/>
      <c r="F12" s="30"/>
      <c r="G12" s="30"/>
      <c r="H12" s="101" t="s">
        <v>25</v>
      </c>
      <c r="I12" s="30"/>
      <c r="J12" s="47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44" s="2" customFormat="1" ht="18" hidden="1" customHeight="1">
      <c r="A13" s="30"/>
      <c r="B13" s="35"/>
      <c r="C13" s="30"/>
      <c r="D13" s="30"/>
      <c r="E13" s="102" t="s">
        <v>27</v>
      </c>
      <c r="F13" s="30"/>
      <c r="G13" s="30"/>
      <c r="H13" s="101" t="s">
        <v>28</v>
      </c>
      <c r="I13" s="30"/>
      <c r="J13" s="47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44" s="2" customFormat="1" ht="6.95" hidden="1" customHeight="1">
      <c r="A14" s="30"/>
      <c r="B14" s="35"/>
      <c r="C14" s="30"/>
      <c r="D14" s="30"/>
      <c r="E14" s="30"/>
      <c r="F14" s="30"/>
      <c r="G14" s="30"/>
      <c r="H14" s="30"/>
      <c r="I14" s="30"/>
      <c r="J14" s="47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44" s="2" customFormat="1" ht="12" hidden="1" customHeight="1">
      <c r="A15" s="30"/>
      <c r="B15" s="35"/>
      <c r="C15" s="30"/>
      <c r="D15" s="101" t="s">
        <v>30</v>
      </c>
      <c r="E15" s="30"/>
      <c r="F15" s="30"/>
      <c r="G15" s="30"/>
      <c r="H15" s="101" t="s">
        <v>25</v>
      </c>
      <c r="I15" s="30"/>
      <c r="J15" s="47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44" s="2" customFormat="1" ht="18" hidden="1" customHeight="1">
      <c r="A16" s="30"/>
      <c r="B16" s="35"/>
      <c r="C16" s="30"/>
      <c r="D16" s="30"/>
      <c r="E16" s="232" t="str">
        <f>'Rekapitulace stavby'!E14</f>
        <v>Vyplň údaj</v>
      </c>
      <c r="F16" s="233"/>
      <c r="G16" s="233"/>
      <c r="H16" s="101" t="s">
        <v>28</v>
      </c>
      <c r="I16" s="30"/>
      <c r="J16" s="47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s="2" customFormat="1" ht="6.95" hidden="1" customHeight="1">
      <c r="A17" s="30"/>
      <c r="B17" s="35"/>
      <c r="C17" s="30"/>
      <c r="D17" s="30"/>
      <c r="E17" s="30"/>
      <c r="F17" s="30"/>
      <c r="G17" s="30"/>
      <c r="H17" s="30"/>
      <c r="I17" s="30"/>
      <c r="J17" s="47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s="2" customFormat="1" ht="12" hidden="1" customHeight="1">
      <c r="A18" s="30"/>
      <c r="B18" s="35"/>
      <c r="C18" s="30"/>
      <c r="D18" s="101" t="s">
        <v>32</v>
      </c>
      <c r="E18" s="30"/>
      <c r="F18" s="30"/>
      <c r="G18" s="30"/>
      <c r="H18" s="101" t="s">
        <v>25</v>
      </c>
      <c r="I18" s="30"/>
      <c r="J18" s="47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s="2" customFormat="1" ht="18" hidden="1" customHeight="1">
      <c r="A19" s="30"/>
      <c r="B19" s="35"/>
      <c r="C19" s="30"/>
      <c r="D19" s="30"/>
      <c r="E19" s="102" t="s">
        <v>33</v>
      </c>
      <c r="F19" s="30"/>
      <c r="G19" s="30"/>
      <c r="H19" s="101" t="s">
        <v>28</v>
      </c>
      <c r="I19" s="30"/>
      <c r="J19" s="47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s="2" customFormat="1" ht="6.95" hidden="1" customHeight="1">
      <c r="A20" s="30"/>
      <c r="B20" s="35"/>
      <c r="C20" s="30"/>
      <c r="D20" s="30"/>
      <c r="E20" s="30"/>
      <c r="F20" s="30"/>
      <c r="G20" s="30"/>
      <c r="H20" s="30"/>
      <c r="I20" s="30"/>
      <c r="J20" s="47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s="2" customFormat="1" ht="12" hidden="1" customHeight="1">
      <c r="A21" s="30"/>
      <c r="B21" s="35"/>
      <c r="C21" s="30"/>
      <c r="D21" s="101" t="s">
        <v>35</v>
      </c>
      <c r="E21" s="30"/>
      <c r="F21" s="30"/>
      <c r="G21" s="30"/>
      <c r="H21" s="101" t="s">
        <v>25</v>
      </c>
      <c r="I21" s="30"/>
      <c r="J21" s="47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s="2" customFormat="1" ht="18" hidden="1" customHeight="1">
      <c r="A22" s="30"/>
      <c r="B22" s="35"/>
      <c r="C22" s="30"/>
      <c r="D22" s="30"/>
      <c r="E22" s="102" t="s">
        <v>36</v>
      </c>
      <c r="F22" s="30"/>
      <c r="G22" s="30"/>
      <c r="H22" s="101" t="s">
        <v>28</v>
      </c>
      <c r="I22" s="30"/>
      <c r="J22" s="47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s="2" customFormat="1" ht="6.95" hidden="1" customHeight="1">
      <c r="A23" s="30"/>
      <c r="B23" s="35"/>
      <c r="C23" s="30"/>
      <c r="D23" s="30"/>
      <c r="E23" s="30"/>
      <c r="F23" s="30"/>
      <c r="G23" s="30"/>
      <c r="H23" s="30"/>
      <c r="I23" s="30"/>
      <c r="J23" s="47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s="2" customFormat="1" ht="12" hidden="1" customHeight="1">
      <c r="A24" s="30"/>
      <c r="B24" s="35"/>
      <c r="C24" s="30"/>
      <c r="D24" s="101" t="s">
        <v>37</v>
      </c>
      <c r="E24" s="30"/>
      <c r="F24" s="30"/>
      <c r="G24" s="30"/>
      <c r="H24" s="30"/>
      <c r="I24" s="30"/>
      <c r="J24" s="47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s="8" customFormat="1" ht="16.5" hidden="1" customHeight="1">
      <c r="A25" s="103"/>
      <c r="B25" s="104"/>
      <c r="C25" s="103"/>
      <c r="D25" s="103"/>
      <c r="E25" s="234" t="s">
        <v>1</v>
      </c>
      <c r="F25" s="234"/>
      <c r="G25" s="234"/>
      <c r="H25" s="103"/>
      <c r="I25" s="103"/>
      <c r="J25" s="105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</row>
    <row r="26" spans="1:29" s="2" customFormat="1" ht="6.95" hidden="1" customHeight="1">
      <c r="A26" s="30"/>
      <c r="B26" s="35"/>
      <c r="C26" s="30"/>
      <c r="D26" s="30"/>
      <c r="E26" s="30"/>
      <c r="F26" s="30"/>
      <c r="G26" s="30"/>
      <c r="H26" s="30"/>
      <c r="I26" s="30"/>
      <c r="J26" s="4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s="2" customFormat="1" ht="6.95" hidden="1" customHeight="1">
      <c r="A27" s="30"/>
      <c r="B27" s="35"/>
      <c r="C27" s="30"/>
      <c r="D27" s="106"/>
      <c r="E27" s="106"/>
      <c r="F27" s="106"/>
      <c r="G27" s="106"/>
      <c r="H27" s="106"/>
      <c r="I27" s="106"/>
      <c r="J27" s="47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s="2" customFormat="1" ht="25.35" hidden="1" customHeight="1">
      <c r="A28" s="30"/>
      <c r="B28" s="35"/>
      <c r="C28" s="30"/>
      <c r="D28" s="107" t="s">
        <v>38</v>
      </c>
      <c r="E28" s="30"/>
      <c r="F28" s="30"/>
      <c r="G28" s="30"/>
      <c r="H28" s="30"/>
      <c r="I28" s="30"/>
      <c r="J28" s="47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s="2" customFormat="1" ht="6.95" hidden="1" customHeight="1">
      <c r="A29" s="30"/>
      <c r="B29" s="35"/>
      <c r="C29" s="30"/>
      <c r="D29" s="106"/>
      <c r="E29" s="106"/>
      <c r="F29" s="106"/>
      <c r="G29" s="106"/>
      <c r="H29" s="106"/>
      <c r="I29" s="106"/>
      <c r="J29" s="47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s="2" customFormat="1" ht="14.45" hidden="1" customHeight="1">
      <c r="A30" s="30"/>
      <c r="B30" s="35"/>
      <c r="C30" s="30"/>
      <c r="D30" s="30"/>
      <c r="E30" s="30"/>
      <c r="F30" s="108" t="s">
        <v>40</v>
      </c>
      <c r="G30" s="30"/>
      <c r="H30" s="108" t="s">
        <v>39</v>
      </c>
      <c r="I30" s="30"/>
      <c r="J30" s="47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s="2" customFormat="1" ht="14.45" hidden="1" customHeight="1">
      <c r="A31" s="30"/>
      <c r="B31" s="35"/>
      <c r="C31" s="30"/>
      <c r="D31" s="109" t="s">
        <v>42</v>
      </c>
      <c r="E31" s="101" t="s">
        <v>43</v>
      </c>
      <c r="F31" s="110" t="e">
        <f>ROUND((SUM(BC118:BC182)),  2)</f>
        <v>#REF!</v>
      </c>
      <c r="G31" s="30"/>
      <c r="H31" s="111">
        <v>0.21</v>
      </c>
      <c r="I31" s="30"/>
      <c r="J31" s="47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s="2" customFormat="1" ht="14.45" hidden="1" customHeight="1">
      <c r="A32" s="30"/>
      <c r="B32" s="35"/>
      <c r="C32" s="30"/>
      <c r="D32" s="30"/>
      <c r="E32" s="101" t="s">
        <v>44</v>
      </c>
      <c r="F32" s="110">
        <f>ROUND((SUM(BD118:BD182)),  2)</f>
        <v>0</v>
      </c>
      <c r="G32" s="30"/>
      <c r="H32" s="111">
        <v>0.15</v>
      </c>
      <c r="I32" s="30"/>
      <c r="J32" s="47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s="2" customFormat="1" ht="14.45" hidden="1" customHeight="1">
      <c r="A33" s="30"/>
      <c r="B33" s="35"/>
      <c r="C33" s="30"/>
      <c r="D33" s="30"/>
      <c r="E33" s="101" t="s">
        <v>45</v>
      </c>
      <c r="F33" s="110">
        <f>ROUND((SUM(BE118:BE182)),  2)</f>
        <v>0</v>
      </c>
      <c r="G33" s="30"/>
      <c r="H33" s="111">
        <v>0.21</v>
      </c>
      <c r="I33" s="30"/>
      <c r="J33" s="47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s="2" customFormat="1" ht="14.45" hidden="1" customHeight="1">
      <c r="A34" s="30"/>
      <c r="B34" s="35"/>
      <c r="C34" s="30"/>
      <c r="D34" s="30"/>
      <c r="E34" s="101" t="s">
        <v>46</v>
      </c>
      <c r="F34" s="110">
        <f>ROUND((SUM(BF118:BF182)),  2)</f>
        <v>0</v>
      </c>
      <c r="G34" s="30"/>
      <c r="H34" s="111">
        <v>0.15</v>
      </c>
      <c r="I34" s="30"/>
      <c r="J34" s="47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s="2" customFormat="1" ht="14.45" hidden="1" customHeight="1">
      <c r="A35" s="30"/>
      <c r="B35" s="35"/>
      <c r="C35" s="30"/>
      <c r="D35" s="30"/>
      <c r="E35" s="101" t="s">
        <v>47</v>
      </c>
      <c r="F35" s="110">
        <f>ROUND((SUM(BG118:BG182)),  2)</f>
        <v>0</v>
      </c>
      <c r="G35" s="30"/>
      <c r="H35" s="111">
        <v>0</v>
      </c>
      <c r="I35" s="30"/>
      <c r="J35" s="47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s="2" customFormat="1" ht="6.95" hidden="1" customHeight="1">
      <c r="A36" s="30"/>
      <c r="B36" s="35"/>
      <c r="C36" s="30"/>
      <c r="D36" s="30"/>
      <c r="E36" s="30"/>
      <c r="F36" s="30"/>
      <c r="G36" s="30"/>
      <c r="H36" s="30"/>
      <c r="I36" s="30"/>
      <c r="J36" s="47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s="2" customFormat="1" ht="25.35" hidden="1" customHeight="1">
      <c r="A37" s="30"/>
      <c r="B37" s="35"/>
      <c r="C37" s="112"/>
      <c r="D37" s="113" t="s">
        <v>48</v>
      </c>
      <c r="E37" s="114"/>
      <c r="F37" s="114"/>
      <c r="G37" s="115" t="s">
        <v>49</v>
      </c>
      <c r="H37" s="114"/>
      <c r="I37" s="116"/>
      <c r="J37" s="47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s="2" customFormat="1" ht="14.4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47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s="1" customFormat="1" ht="14.45" hidden="1" customHeight="1">
      <c r="B39" s="17"/>
      <c r="J39" s="17"/>
    </row>
    <row r="40" spans="1:29" s="1" customFormat="1" ht="14.45" hidden="1" customHeight="1">
      <c r="B40" s="17"/>
      <c r="J40" s="17"/>
    </row>
    <row r="41" spans="1:29" s="1" customFormat="1" ht="14.45" hidden="1" customHeight="1">
      <c r="B41" s="17"/>
      <c r="J41" s="17"/>
    </row>
    <row r="42" spans="1:29" s="1" customFormat="1" ht="14.45" hidden="1" customHeight="1">
      <c r="B42" s="17"/>
      <c r="J42" s="17"/>
    </row>
    <row r="43" spans="1:29" s="1" customFormat="1" ht="14.45" hidden="1" customHeight="1">
      <c r="B43" s="17"/>
      <c r="J43" s="17"/>
    </row>
    <row r="44" spans="1:29" s="1" customFormat="1" ht="14.45" hidden="1" customHeight="1">
      <c r="B44" s="17"/>
      <c r="J44" s="17"/>
    </row>
    <row r="45" spans="1:29" s="1" customFormat="1" ht="14.45" hidden="1" customHeight="1">
      <c r="B45" s="17"/>
      <c r="J45" s="17"/>
    </row>
    <row r="46" spans="1:29" s="1" customFormat="1" ht="14.45" hidden="1" customHeight="1">
      <c r="B46" s="17"/>
      <c r="J46" s="17"/>
    </row>
    <row r="47" spans="1:29" s="1" customFormat="1" ht="14.45" hidden="1" customHeight="1">
      <c r="B47" s="17"/>
      <c r="J47" s="17"/>
    </row>
    <row r="48" spans="1:29" s="1" customFormat="1" ht="14.45" hidden="1" customHeight="1">
      <c r="B48" s="17"/>
      <c r="J48" s="17"/>
    </row>
    <row r="49" spans="1:29" s="1" customFormat="1" ht="14.45" hidden="1" customHeight="1">
      <c r="B49" s="17"/>
      <c r="J49" s="17"/>
    </row>
    <row r="50" spans="1:29" s="2" customFormat="1" ht="14.45" hidden="1" customHeight="1">
      <c r="B50" s="47"/>
      <c r="D50" s="117" t="s">
        <v>51</v>
      </c>
      <c r="E50" s="118"/>
      <c r="F50" s="118"/>
      <c r="G50" s="117" t="s">
        <v>52</v>
      </c>
      <c r="H50" s="118"/>
      <c r="I50" s="118"/>
      <c r="J50" s="47"/>
    </row>
    <row r="51" spans="1:29" hidden="1">
      <c r="B51" s="17"/>
      <c r="J51" s="17"/>
    </row>
    <row r="52" spans="1:29" hidden="1">
      <c r="B52" s="17"/>
      <c r="J52" s="17"/>
    </row>
    <row r="53" spans="1:29" hidden="1">
      <c r="B53" s="17"/>
      <c r="J53" s="17"/>
    </row>
    <row r="54" spans="1:29" hidden="1">
      <c r="B54" s="17"/>
      <c r="J54" s="17"/>
    </row>
    <row r="55" spans="1:29" hidden="1">
      <c r="B55" s="17"/>
      <c r="J55" s="17"/>
    </row>
    <row r="56" spans="1:29" hidden="1">
      <c r="B56" s="17"/>
      <c r="J56" s="17"/>
    </row>
    <row r="57" spans="1:29" hidden="1">
      <c r="B57" s="17"/>
      <c r="J57" s="17"/>
    </row>
    <row r="58" spans="1:29" hidden="1">
      <c r="B58" s="17"/>
      <c r="J58" s="17"/>
    </row>
    <row r="59" spans="1:29" hidden="1">
      <c r="B59" s="17"/>
      <c r="J59" s="17"/>
    </row>
    <row r="60" spans="1:29" hidden="1">
      <c r="B60" s="17"/>
      <c r="J60" s="17"/>
    </row>
    <row r="61" spans="1:29" s="2" customFormat="1" ht="12.75" hidden="1">
      <c r="A61" s="30"/>
      <c r="B61" s="35"/>
      <c r="C61" s="30"/>
      <c r="D61" s="119" t="s">
        <v>53</v>
      </c>
      <c r="E61" s="120"/>
      <c r="F61" s="121" t="s">
        <v>54</v>
      </c>
      <c r="G61" s="119" t="s">
        <v>53</v>
      </c>
      <c r="H61" s="120"/>
      <c r="I61" s="120"/>
      <c r="J61" s="47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hidden="1">
      <c r="B62" s="17"/>
      <c r="J62" s="17"/>
    </row>
    <row r="63" spans="1:29" hidden="1">
      <c r="B63" s="17"/>
      <c r="J63" s="17"/>
    </row>
    <row r="64" spans="1:29" hidden="1">
      <c r="B64" s="17"/>
      <c r="J64" s="17"/>
    </row>
    <row r="65" spans="1:29" s="2" customFormat="1" ht="12.75" hidden="1">
      <c r="A65" s="30"/>
      <c r="B65" s="35"/>
      <c r="C65" s="30"/>
      <c r="D65" s="117" t="s">
        <v>55</v>
      </c>
      <c r="E65" s="122"/>
      <c r="F65" s="122"/>
      <c r="G65" s="117" t="s">
        <v>56</v>
      </c>
      <c r="H65" s="122"/>
      <c r="I65" s="122"/>
      <c r="J65" s="47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1:29" hidden="1">
      <c r="B66" s="17"/>
      <c r="J66" s="17"/>
    </row>
    <row r="67" spans="1:29" hidden="1">
      <c r="B67" s="17"/>
      <c r="J67" s="17"/>
    </row>
    <row r="68" spans="1:29" hidden="1">
      <c r="B68" s="17"/>
      <c r="J68" s="17"/>
    </row>
    <row r="69" spans="1:29" hidden="1">
      <c r="B69" s="17"/>
      <c r="J69" s="17"/>
    </row>
    <row r="70" spans="1:29" hidden="1">
      <c r="B70" s="17"/>
      <c r="J70" s="17"/>
    </row>
    <row r="71" spans="1:29" hidden="1">
      <c r="B71" s="17"/>
      <c r="J71" s="17"/>
    </row>
    <row r="72" spans="1:29" hidden="1">
      <c r="B72" s="17"/>
      <c r="J72" s="17"/>
    </row>
    <row r="73" spans="1:29" hidden="1">
      <c r="B73" s="17"/>
      <c r="J73" s="17"/>
    </row>
    <row r="74" spans="1:29" hidden="1">
      <c r="B74" s="17"/>
      <c r="J74" s="17"/>
    </row>
    <row r="75" spans="1:29" hidden="1">
      <c r="B75" s="17"/>
      <c r="J75" s="17"/>
    </row>
    <row r="76" spans="1:29" s="2" customFormat="1" ht="12.75" hidden="1">
      <c r="A76" s="30"/>
      <c r="B76" s="35"/>
      <c r="C76" s="30"/>
      <c r="D76" s="119" t="s">
        <v>53</v>
      </c>
      <c r="E76" s="120"/>
      <c r="F76" s="121" t="s">
        <v>54</v>
      </c>
      <c r="G76" s="119" t="s">
        <v>53</v>
      </c>
      <c r="H76" s="120"/>
      <c r="I76" s="120"/>
      <c r="J76" s="47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s="2" customFormat="1" ht="14.45" hidden="1" customHeight="1">
      <c r="A77" s="30"/>
      <c r="B77" s="123"/>
      <c r="C77" s="124"/>
      <c r="D77" s="124"/>
      <c r="E77" s="124"/>
      <c r="F77" s="124"/>
      <c r="G77" s="124"/>
      <c r="H77" s="124"/>
      <c r="I77" s="124"/>
      <c r="J77" s="47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hidden="1"/>
    <row r="79" spans="1:29" hidden="1"/>
    <row r="80" spans="1:29" hidden="1"/>
    <row r="81" spans="1:45" s="2" customFormat="1" ht="6.95" hidden="1" customHeight="1">
      <c r="A81" s="30"/>
      <c r="B81" s="125"/>
      <c r="C81" s="126"/>
      <c r="D81" s="126"/>
      <c r="E81" s="126"/>
      <c r="F81" s="126"/>
      <c r="G81" s="126"/>
      <c r="H81" s="126"/>
      <c r="I81" s="126"/>
      <c r="J81" s="47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45" s="2" customFormat="1" ht="24.95" hidden="1" customHeight="1">
      <c r="A82" s="30"/>
      <c r="B82" s="31"/>
      <c r="C82" s="20" t="s">
        <v>87</v>
      </c>
      <c r="D82" s="32"/>
      <c r="E82" s="32"/>
      <c r="F82" s="32"/>
      <c r="G82" s="32"/>
      <c r="H82" s="32"/>
      <c r="I82" s="32"/>
      <c r="J82" s="47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45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47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45" s="2" customFormat="1" ht="12" hidden="1" customHeight="1">
      <c r="A84" s="30"/>
      <c r="B84" s="31"/>
      <c r="C84" s="26" t="s">
        <v>16</v>
      </c>
      <c r="D84" s="32"/>
      <c r="E84" s="32"/>
      <c r="F84" s="32"/>
      <c r="G84" s="32"/>
      <c r="H84" s="32"/>
      <c r="I84" s="32"/>
      <c r="J84" s="47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45" s="2" customFormat="1" ht="30" hidden="1" customHeight="1">
      <c r="A85" s="30"/>
      <c r="B85" s="31"/>
      <c r="C85" s="32"/>
      <c r="D85" s="32"/>
      <c r="E85" s="214" t="str">
        <f>E7</f>
        <v>Servis a revize turniketů a automatických pokladen v obvodu OŘ Praha 2022-2024</v>
      </c>
      <c r="F85" s="229"/>
      <c r="G85" s="229"/>
      <c r="H85" s="32"/>
      <c r="I85" s="32"/>
      <c r="J85" s="47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45" s="2" customFormat="1" ht="6.95" hidden="1" customHeight="1">
      <c r="A86" s="30"/>
      <c r="B86" s="31"/>
      <c r="C86" s="32"/>
      <c r="D86" s="32"/>
      <c r="E86" s="32"/>
      <c r="F86" s="32"/>
      <c r="G86" s="32"/>
      <c r="H86" s="32"/>
      <c r="I86" s="32"/>
      <c r="J86" s="47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45" s="2" customFormat="1" ht="12" hidden="1" customHeight="1">
      <c r="A87" s="30"/>
      <c r="B87" s="31"/>
      <c r="C87" s="26" t="s">
        <v>20</v>
      </c>
      <c r="D87" s="32"/>
      <c r="E87" s="32"/>
      <c r="F87" s="24" t="str">
        <f>F10</f>
        <v>obvod OŘ Praha</v>
      </c>
      <c r="G87" s="32"/>
      <c r="H87" s="26" t="s">
        <v>22</v>
      </c>
      <c r="I87" s="32"/>
      <c r="J87" s="47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45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47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45" s="2" customFormat="1" ht="15.2" hidden="1" customHeight="1">
      <c r="A89" s="30"/>
      <c r="B89" s="31"/>
      <c r="C89" s="26" t="s">
        <v>24</v>
      </c>
      <c r="D89" s="32"/>
      <c r="E89" s="32"/>
      <c r="F89" s="24" t="str">
        <f>E13</f>
        <v>Správa železnic, státní organizace</v>
      </c>
      <c r="G89" s="32"/>
      <c r="H89" s="26" t="s">
        <v>32</v>
      </c>
      <c r="I89" s="32"/>
      <c r="J89" s="47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45" s="2" customFormat="1" ht="15.2" hidden="1" customHeight="1">
      <c r="A90" s="30"/>
      <c r="B90" s="31"/>
      <c r="C90" s="26" t="s">
        <v>30</v>
      </c>
      <c r="D90" s="32"/>
      <c r="E90" s="32"/>
      <c r="F90" s="24" t="str">
        <f>IF(E16="","",E16)</f>
        <v>Vyplň údaj</v>
      </c>
      <c r="G90" s="32"/>
      <c r="H90" s="26" t="s">
        <v>35</v>
      </c>
      <c r="I90" s="32"/>
      <c r="J90" s="47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45" s="2" customFormat="1" ht="10.35" hidden="1" customHeight="1">
      <c r="A91" s="30"/>
      <c r="B91" s="31"/>
      <c r="C91" s="32"/>
      <c r="D91" s="32"/>
      <c r="E91" s="32"/>
      <c r="F91" s="32"/>
      <c r="G91" s="32"/>
      <c r="H91" s="32"/>
      <c r="I91" s="32"/>
      <c r="J91" s="47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45" s="2" customFormat="1" ht="29.25" hidden="1" customHeight="1">
      <c r="A92" s="30"/>
      <c r="B92" s="31"/>
      <c r="C92" s="127" t="s">
        <v>88</v>
      </c>
      <c r="D92" s="128"/>
      <c r="E92" s="128"/>
      <c r="F92" s="128"/>
      <c r="G92" s="128"/>
      <c r="H92" s="128"/>
      <c r="I92" s="128"/>
      <c r="J92" s="47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45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47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45" s="2" customFormat="1" ht="22.9" hidden="1" customHeight="1">
      <c r="A94" s="30"/>
      <c r="B94" s="31"/>
      <c r="C94" s="129" t="s">
        <v>89</v>
      </c>
      <c r="D94" s="32"/>
      <c r="E94" s="32"/>
      <c r="F94" s="32"/>
      <c r="G94" s="32"/>
      <c r="H94" s="32"/>
      <c r="I94" s="32"/>
      <c r="J94" s="47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S94" s="14" t="s">
        <v>90</v>
      </c>
    </row>
    <row r="95" spans="1:45" s="9" customFormat="1" ht="24.95" hidden="1" customHeight="1">
      <c r="B95" s="130"/>
      <c r="C95" s="131"/>
      <c r="D95" s="132" t="s">
        <v>91</v>
      </c>
      <c r="E95" s="133"/>
      <c r="F95" s="133"/>
      <c r="G95" s="133"/>
      <c r="H95" s="133"/>
      <c r="I95" s="131"/>
      <c r="J95" s="134"/>
    </row>
    <row r="96" spans="1:45" s="9" customFormat="1" ht="24.95" hidden="1" customHeight="1">
      <c r="B96" s="130"/>
      <c r="C96" s="131"/>
      <c r="D96" s="132" t="s">
        <v>92</v>
      </c>
      <c r="E96" s="133"/>
      <c r="F96" s="133"/>
      <c r="G96" s="133"/>
      <c r="H96" s="133"/>
      <c r="I96" s="131"/>
      <c r="J96" s="134"/>
    </row>
    <row r="97" spans="1:29" s="10" customFormat="1" ht="19.899999999999999" hidden="1" customHeight="1">
      <c r="B97" s="135"/>
      <c r="C97" s="136"/>
      <c r="D97" s="137" t="s">
        <v>93</v>
      </c>
      <c r="E97" s="138"/>
      <c r="F97" s="138"/>
      <c r="G97" s="138"/>
      <c r="H97" s="138"/>
      <c r="I97" s="136"/>
      <c r="J97" s="139"/>
    </row>
    <row r="98" spans="1:29" s="10" customFormat="1" ht="19.899999999999999" hidden="1" customHeight="1">
      <c r="B98" s="135"/>
      <c r="C98" s="136"/>
      <c r="D98" s="137" t="s">
        <v>94</v>
      </c>
      <c r="E98" s="138"/>
      <c r="F98" s="138"/>
      <c r="G98" s="138"/>
      <c r="H98" s="138"/>
      <c r="I98" s="136"/>
      <c r="J98" s="139"/>
    </row>
    <row r="99" spans="1:29" s="9" customFormat="1" ht="24.95" hidden="1" customHeight="1">
      <c r="B99" s="130"/>
      <c r="C99" s="131"/>
      <c r="D99" s="132" t="s">
        <v>95</v>
      </c>
      <c r="E99" s="133"/>
      <c r="F99" s="133"/>
      <c r="G99" s="133"/>
      <c r="H99" s="133"/>
      <c r="I99" s="131"/>
      <c r="J99" s="134"/>
    </row>
    <row r="100" spans="1:29" s="9" customFormat="1" ht="24.95" hidden="1" customHeight="1">
      <c r="B100" s="130"/>
      <c r="C100" s="131"/>
      <c r="D100" s="132" t="s">
        <v>96</v>
      </c>
      <c r="E100" s="133"/>
      <c r="F100" s="133"/>
      <c r="G100" s="133"/>
      <c r="H100" s="133"/>
      <c r="I100" s="131"/>
      <c r="J100" s="134"/>
    </row>
    <row r="101" spans="1:29" s="2" customFormat="1" ht="21.75" hidden="1" customHeight="1">
      <c r="A101" s="30"/>
      <c r="B101" s="31"/>
      <c r="C101" s="32"/>
      <c r="D101" s="32"/>
      <c r="E101" s="32"/>
      <c r="F101" s="32"/>
      <c r="G101" s="32"/>
      <c r="H101" s="32"/>
      <c r="I101" s="32"/>
      <c r="J101" s="47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</row>
    <row r="102" spans="1:29" s="2" customFormat="1" ht="6.95" hidden="1" customHeight="1">
      <c r="A102" s="30"/>
      <c r="B102" s="50"/>
      <c r="C102" s="51"/>
      <c r="D102" s="51"/>
      <c r="E102" s="51"/>
      <c r="F102" s="51"/>
      <c r="G102" s="51"/>
      <c r="H102" s="51"/>
      <c r="I102" s="51"/>
      <c r="J102" s="47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</row>
    <row r="103" spans="1:29" hidden="1"/>
    <row r="104" spans="1:29" hidden="1"/>
    <row r="105" spans="1:29" hidden="1"/>
    <row r="106" spans="1:29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53"/>
      <c r="J106" s="47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s="2" customFormat="1" ht="24.95" customHeight="1">
      <c r="A107" s="30"/>
      <c r="B107" s="31"/>
      <c r="C107" s="20" t="s">
        <v>338</v>
      </c>
      <c r="D107" s="32"/>
      <c r="E107" s="32"/>
      <c r="F107" s="32"/>
      <c r="G107" s="32"/>
      <c r="H107" s="32"/>
      <c r="I107" s="32"/>
      <c r="J107" s="47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47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s="2" customFormat="1" ht="12" customHeight="1">
      <c r="A109" s="30"/>
      <c r="B109" s="31"/>
      <c r="C109" s="26" t="s">
        <v>16</v>
      </c>
      <c r="D109" s="32"/>
      <c r="E109" s="32"/>
      <c r="F109" s="32"/>
      <c r="G109" s="32"/>
      <c r="H109" s="32"/>
      <c r="I109" s="32"/>
      <c r="J109" s="47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  <row r="110" spans="1:29" s="2" customFormat="1" ht="30" customHeight="1">
      <c r="A110" s="30"/>
      <c r="B110" s="31"/>
      <c r="C110" s="32"/>
      <c r="D110" s="32"/>
      <c r="E110" s="214" t="s">
        <v>339</v>
      </c>
      <c r="F110" s="229"/>
      <c r="G110" s="229"/>
      <c r="H110" s="32"/>
      <c r="I110" s="32"/>
      <c r="J110" s="47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47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s="2" customFormat="1" ht="12" customHeight="1">
      <c r="A112" s="30"/>
      <c r="B112" s="31"/>
      <c r="C112" s="26" t="s">
        <v>20</v>
      </c>
      <c r="D112" s="32"/>
      <c r="E112" s="32"/>
      <c r="F112" s="24" t="str">
        <f>F10</f>
        <v>obvod OŘ Praha</v>
      </c>
      <c r="G112" s="26" t="s">
        <v>22</v>
      </c>
      <c r="H112" s="187" t="s">
        <v>31</v>
      </c>
      <c r="I112" s="32"/>
      <c r="J112" s="47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63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47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63" s="2" customFormat="1" ht="15.2" customHeight="1">
      <c r="A114" s="30"/>
      <c r="B114" s="31"/>
      <c r="C114" s="26" t="s">
        <v>24</v>
      </c>
      <c r="D114" s="32"/>
      <c r="E114" s="32"/>
      <c r="F114" s="24" t="str">
        <f>E13</f>
        <v>Správa železnic, státní organizace</v>
      </c>
      <c r="G114" s="32"/>
      <c r="H114" s="26"/>
      <c r="I114" s="32"/>
      <c r="J114" s="47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63" s="2" customFormat="1" ht="15.2" customHeight="1">
      <c r="A115" s="30"/>
      <c r="B115" s="31"/>
      <c r="C115" s="26" t="s">
        <v>30</v>
      </c>
      <c r="D115" s="32"/>
      <c r="E115" s="32"/>
      <c r="F115" s="186" t="str">
        <f>IF(E16="","",E16)</f>
        <v>Vyplň údaj</v>
      </c>
      <c r="G115" s="32"/>
      <c r="H115" s="26"/>
      <c r="I115" s="32"/>
      <c r="J115" s="47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</row>
    <row r="116" spans="1:63" s="2" customFormat="1" ht="10.3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47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</row>
    <row r="117" spans="1:63" s="11" customFormat="1" ht="29.25" customHeight="1">
      <c r="A117" s="140"/>
      <c r="B117" s="141"/>
      <c r="C117" s="142" t="s">
        <v>97</v>
      </c>
      <c r="D117" s="143" t="s">
        <v>63</v>
      </c>
      <c r="E117" s="143" t="s">
        <v>59</v>
      </c>
      <c r="F117" s="143" t="s">
        <v>60</v>
      </c>
      <c r="G117" s="143" t="s">
        <v>98</v>
      </c>
      <c r="H117" s="143" t="s">
        <v>99</v>
      </c>
      <c r="I117" s="144" t="s">
        <v>100</v>
      </c>
      <c r="J117" s="145"/>
      <c r="K117" s="70" t="s">
        <v>1</v>
      </c>
      <c r="L117" s="71" t="s">
        <v>42</v>
      </c>
      <c r="M117" s="71" t="s">
        <v>101</v>
      </c>
      <c r="N117" s="71" t="s">
        <v>102</v>
      </c>
      <c r="O117" s="71" t="s">
        <v>103</v>
      </c>
      <c r="P117" s="71" t="s">
        <v>104</v>
      </c>
      <c r="Q117" s="71" t="s">
        <v>105</v>
      </c>
      <c r="R117" s="72" t="s">
        <v>106</v>
      </c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</row>
    <row r="118" spans="1:63" s="2" customFormat="1" ht="22.9" customHeight="1">
      <c r="A118" s="30"/>
      <c r="B118" s="31"/>
      <c r="C118" s="77"/>
      <c r="D118" s="32"/>
      <c r="E118" s="32"/>
      <c r="F118" s="32"/>
      <c r="G118" s="32"/>
      <c r="H118" s="32"/>
      <c r="I118" s="32"/>
      <c r="J118" s="35"/>
      <c r="K118" s="73"/>
      <c r="L118" s="146"/>
      <c r="M118" s="74"/>
      <c r="N118" s="147" t="e">
        <f>N119+N124+N173+N181</f>
        <v>#REF!</v>
      </c>
      <c r="O118" s="74"/>
      <c r="P118" s="147" t="e">
        <f>P119+P124+P173+P181</f>
        <v>#REF!</v>
      </c>
      <c r="Q118" s="74"/>
      <c r="R118" s="148" t="e">
        <f>R119+R124+R173+R181</f>
        <v>#REF!</v>
      </c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R118" s="14" t="s">
        <v>77</v>
      </c>
      <c r="AS118" s="14" t="s">
        <v>90</v>
      </c>
      <c r="BI118" s="149" t="e">
        <f>BI119+BI124+BI173+BI181</f>
        <v>#REF!</v>
      </c>
    </row>
    <row r="119" spans="1:63" s="12" customFormat="1" ht="25.9" customHeight="1">
      <c r="B119" s="150"/>
      <c r="C119" s="151"/>
      <c r="D119" s="152" t="s">
        <v>77</v>
      </c>
      <c r="E119" s="153" t="s">
        <v>107</v>
      </c>
      <c r="F119" s="153" t="s">
        <v>108</v>
      </c>
      <c r="G119" s="151"/>
      <c r="H119" s="154"/>
      <c r="I119" s="151"/>
      <c r="J119" s="155"/>
      <c r="K119" s="156"/>
      <c r="L119" s="157"/>
      <c r="M119" s="157"/>
      <c r="N119" s="158" t="e">
        <f>SUM(N120:N123)</f>
        <v>#REF!</v>
      </c>
      <c r="O119" s="157"/>
      <c r="P119" s="158" t="e">
        <f>SUM(P120:P123)</f>
        <v>#REF!</v>
      </c>
      <c r="Q119" s="157"/>
      <c r="R119" s="159" t="e">
        <f>SUM(R120:R123)</f>
        <v>#REF!</v>
      </c>
      <c r="AP119" s="160" t="s">
        <v>83</v>
      </c>
      <c r="AR119" s="161" t="s">
        <v>77</v>
      </c>
      <c r="AS119" s="161" t="s">
        <v>78</v>
      </c>
      <c r="AW119" s="160" t="s">
        <v>109</v>
      </c>
      <c r="BI119" s="162" t="e">
        <f>SUM(BI120:BI123)</f>
        <v>#REF!</v>
      </c>
    </row>
    <row r="120" spans="1:63" s="2" customFormat="1" ht="37.9" customHeight="1">
      <c r="A120" s="30"/>
      <c r="B120" s="31"/>
      <c r="C120" s="163" t="s">
        <v>83</v>
      </c>
      <c r="D120" s="163" t="s">
        <v>110</v>
      </c>
      <c r="E120" s="164" t="s">
        <v>111</v>
      </c>
      <c r="F120" s="165" t="s">
        <v>112</v>
      </c>
      <c r="G120" s="166" t="s">
        <v>113</v>
      </c>
      <c r="H120" s="167"/>
      <c r="I120" s="168"/>
      <c r="J120" s="35"/>
      <c r="K120" s="169" t="s">
        <v>1</v>
      </c>
      <c r="L120" s="170" t="s">
        <v>43</v>
      </c>
      <c r="M120" s="66"/>
      <c r="N120" s="171" t="e">
        <f>M120*#REF!</f>
        <v>#REF!</v>
      </c>
      <c r="O120" s="171">
        <v>0</v>
      </c>
      <c r="P120" s="171" t="e">
        <f>O120*#REF!</f>
        <v>#REF!</v>
      </c>
      <c r="Q120" s="171">
        <v>0</v>
      </c>
      <c r="R120" s="172" t="e">
        <f>Q120*#REF!</f>
        <v>#REF!</v>
      </c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P120" s="173" t="s">
        <v>114</v>
      </c>
      <c r="AR120" s="173" t="s">
        <v>110</v>
      </c>
      <c r="AS120" s="173" t="s">
        <v>83</v>
      </c>
      <c r="AW120" s="14" t="s">
        <v>109</v>
      </c>
      <c r="BC120" s="174" t="e">
        <f>IF(L120="základní",#REF!,0)</f>
        <v>#REF!</v>
      </c>
      <c r="BD120" s="174">
        <f>IF(L120="snížená",#REF!,0)</f>
        <v>0</v>
      </c>
      <c r="BE120" s="174">
        <f>IF(L120="zákl. přenesená",#REF!,0)</f>
        <v>0</v>
      </c>
      <c r="BF120" s="174">
        <f>IF(L120="sníž. přenesená",#REF!,0)</f>
        <v>0</v>
      </c>
      <c r="BG120" s="174">
        <f>IF(L120="nulová",#REF!,0)</f>
        <v>0</v>
      </c>
      <c r="BH120" s="14" t="s">
        <v>83</v>
      </c>
      <c r="BI120" s="174" t="e">
        <f>ROUND(H120*#REF!,2)</f>
        <v>#REF!</v>
      </c>
      <c r="BJ120" s="14" t="s">
        <v>114</v>
      </c>
      <c r="BK120" s="173" t="s">
        <v>115</v>
      </c>
    </row>
    <row r="121" spans="1:63" s="2" customFormat="1" ht="48.75">
      <c r="A121" s="30"/>
      <c r="B121" s="31"/>
      <c r="C121" s="32"/>
      <c r="D121" s="175" t="s">
        <v>116</v>
      </c>
      <c r="E121" s="32"/>
      <c r="F121" s="176" t="s">
        <v>117</v>
      </c>
      <c r="G121" s="32"/>
      <c r="H121" s="177"/>
      <c r="I121" s="32"/>
      <c r="J121" s="35"/>
      <c r="K121" s="178"/>
      <c r="L121" s="179"/>
      <c r="M121" s="66"/>
      <c r="N121" s="66"/>
      <c r="O121" s="66"/>
      <c r="P121" s="66"/>
      <c r="Q121" s="66"/>
      <c r="R121" s="6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R121" s="14" t="s">
        <v>116</v>
      </c>
      <c r="AS121" s="14" t="s">
        <v>83</v>
      </c>
    </row>
    <row r="122" spans="1:63" s="2" customFormat="1" ht="37.9" customHeight="1">
      <c r="A122" s="30"/>
      <c r="B122" s="31"/>
      <c r="C122" s="163" t="s">
        <v>85</v>
      </c>
      <c r="D122" s="163" t="s">
        <v>110</v>
      </c>
      <c r="E122" s="164" t="s">
        <v>118</v>
      </c>
      <c r="F122" s="165" t="s">
        <v>119</v>
      </c>
      <c r="G122" s="166" t="s">
        <v>113</v>
      </c>
      <c r="H122" s="167"/>
      <c r="I122" s="168"/>
      <c r="J122" s="35"/>
      <c r="K122" s="169" t="s">
        <v>1</v>
      </c>
      <c r="L122" s="170" t="s">
        <v>43</v>
      </c>
      <c r="M122" s="66"/>
      <c r="N122" s="171" t="e">
        <f>M122*#REF!</f>
        <v>#REF!</v>
      </c>
      <c r="O122" s="171">
        <v>0</v>
      </c>
      <c r="P122" s="171" t="e">
        <f>O122*#REF!</f>
        <v>#REF!</v>
      </c>
      <c r="Q122" s="171">
        <v>0</v>
      </c>
      <c r="R122" s="172" t="e">
        <f>Q122*#REF!</f>
        <v>#REF!</v>
      </c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P122" s="173" t="s">
        <v>114</v>
      </c>
      <c r="AR122" s="173" t="s">
        <v>110</v>
      </c>
      <c r="AS122" s="173" t="s">
        <v>83</v>
      </c>
      <c r="AW122" s="14" t="s">
        <v>109</v>
      </c>
      <c r="BC122" s="174" t="e">
        <f>IF(L122="základní",#REF!,0)</f>
        <v>#REF!</v>
      </c>
      <c r="BD122" s="174">
        <f>IF(L122="snížená",#REF!,0)</f>
        <v>0</v>
      </c>
      <c r="BE122" s="174">
        <f>IF(L122="zákl. přenesená",#REF!,0)</f>
        <v>0</v>
      </c>
      <c r="BF122" s="174">
        <f>IF(L122="sníž. přenesená",#REF!,0)</f>
        <v>0</v>
      </c>
      <c r="BG122" s="174">
        <f>IF(L122="nulová",#REF!,0)</f>
        <v>0</v>
      </c>
      <c r="BH122" s="14" t="s">
        <v>83</v>
      </c>
      <c r="BI122" s="174" t="e">
        <f>ROUND(H122*#REF!,2)</f>
        <v>#REF!</v>
      </c>
      <c r="BJ122" s="14" t="s">
        <v>114</v>
      </c>
      <c r="BK122" s="173" t="s">
        <v>120</v>
      </c>
    </row>
    <row r="123" spans="1:63" s="2" customFormat="1" ht="48.75">
      <c r="A123" s="30"/>
      <c r="B123" s="31"/>
      <c r="C123" s="32"/>
      <c r="D123" s="175" t="s">
        <v>116</v>
      </c>
      <c r="E123" s="32"/>
      <c r="F123" s="176" t="s">
        <v>121</v>
      </c>
      <c r="G123" s="32"/>
      <c r="H123" s="177"/>
      <c r="I123" s="32"/>
      <c r="J123" s="35"/>
      <c r="K123" s="178"/>
      <c r="L123" s="179"/>
      <c r="M123" s="66"/>
      <c r="N123" s="66"/>
      <c r="O123" s="66"/>
      <c r="P123" s="66"/>
      <c r="Q123" s="66"/>
      <c r="R123" s="6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R123" s="14" t="s">
        <v>116</v>
      </c>
      <c r="AS123" s="14" t="s">
        <v>83</v>
      </c>
    </row>
    <row r="124" spans="1:63" s="12" customFormat="1" ht="25.9" customHeight="1">
      <c r="B124" s="150"/>
      <c r="C124" s="151"/>
      <c r="D124" s="152" t="s">
        <v>77</v>
      </c>
      <c r="E124" s="153" t="s">
        <v>122</v>
      </c>
      <c r="F124" s="153" t="s">
        <v>123</v>
      </c>
      <c r="G124" s="151"/>
      <c r="H124" s="154"/>
      <c r="I124" s="151"/>
      <c r="J124" s="155"/>
      <c r="K124" s="156"/>
      <c r="L124" s="157"/>
      <c r="M124" s="157"/>
      <c r="N124" s="158" t="e">
        <f>N125+N147</f>
        <v>#REF!</v>
      </c>
      <c r="O124" s="157"/>
      <c r="P124" s="158" t="e">
        <f>P125+P147</f>
        <v>#REF!</v>
      </c>
      <c r="Q124" s="157"/>
      <c r="R124" s="159" t="e">
        <f>R125+R147</f>
        <v>#REF!</v>
      </c>
      <c r="AP124" s="160" t="s">
        <v>83</v>
      </c>
      <c r="AR124" s="161" t="s">
        <v>77</v>
      </c>
      <c r="AS124" s="161" t="s">
        <v>78</v>
      </c>
      <c r="AW124" s="160" t="s">
        <v>109</v>
      </c>
      <c r="BI124" s="162" t="e">
        <f>BI125+BI147</f>
        <v>#REF!</v>
      </c>
    </row>
    <row r="125" spans="1:63" s="12" customFormat="1" ht="22.9" customHeight="1">
      <c r="B125" s="150"/>
      <c r="C125" s="151"/>
      <c r="D125" s="152" t="s">
        <v>77</v>
      </c>
      <c r="E125" s="180" t="s">
        <v>124</v>
      </c>
      <c r="F125" s="180" t="s">
        <v>125</v>
      </c>
      <c r="G125" s="151"/>
      <c r="H125" s="154"/>
      <c r="I125" s="151"/>
      <c r="J125" s="155"/>
      <c r="K125" s="156"/>
      <c r="L125" s="157"/>
      <c r="M125" s="157"/>
      <c r="N125" s="158" t="e">
        <f>SUM(N126:N146)</f>
        <v>#REF!</v>
      </c>
      <c r="O125" s="157"/>
      <c r="P125" s="158" t="e">
        <f>SUM(P126:P146)</f>
        <v>#REF!</v>
      </c>
      <c r="Q125" s="157"/>
      <c r="R125" s="159" t="e">
        <f>SUM(R126:R146)</f>
        <v>#REF!</v>
      </c>
      <c r="AP125" s="160" t="s">
        <v>83</v>
      </c>
      <c r="AR125" s="161" t="s">
        <v>77</v>
      </c>
      <c r="AS125" s="161" t="s">
        <v>83</v>
      </c>
      <c r="AW125" s="160" t="s">
        <v>109</v>
      </c>
      <c r="BI125" s="162" t="e">
        <f>SUM(BI126:BI146)</f>
        <v>#REF!</v>
      </c>
    </row>
    <row r="126" spans="1:63" s="2" customFormat="1" ht="24.2" customHeight="1">
      <c r="A126" s="30"/>
      <c r="B126" s="31"/>
      <c r="C126" s="163" t="s">
        <v>126</v>
      </c>
      <c r="D126" s="163" t="s">
        <v>110</v>
      </c>
      <c r="E126" s="164" t="s">
        <v>127</v>
      </c>
      <c r="F126" s="165" t="s">
        <v>128</v>
      </c>
      <c r="G126" s="166" t="s">
        <v>113</v>
      </c>
      <c r="H126" s="167"/>
      <c r="I126" s="168"/>
      <c r="J126" s="35"/>
      <c r="K126" s="169" t="s">
        <v>1</v>
      </c>
      <c r="L126" s="170" t="s">
        <v>43</v>
      </c>
      <c r="M126" s="66"/>
      <c r="N126" s="171" t="e">
        <f>M126*#REF!</f>
        <v>#REF!</v>
      </c>
      <c r="O126" s="171">
        <v>0</v>
      </c>
      <c r="P126" s="171" t="e">
        <f>O126*#REF!</f>
        <v>#REF!</v>
      </c>
      <c r="Q126" s="171">
        <v>0</v>
      </c>
      <c r="R126" s="172" t="e">
        <f>Q126*#REF!</f>
        <v>#REF!</v>
      </c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P126" s="173" t="s">
        <v>114</v>
      </c>
      <c r="AR126" s="173" t="s">
        <v>110</v>
      </c>
      <c r="AS126" s="173" t="s">
        <v>85</v>
      </c>
      <c r="AW126" s="14" t="s">
        <v>109</v>
      </c>
      <c r="BC126" s="174" t="e">
        <f>IF(L126="základní",#REF!,0)</f>
        <v>#REF!</v>
      </c>
      <c r="BD126" s="174">
        <f>IF(L126="snížená",#REF!,0)</f>
        <v>0</v>
      </c>
      <c r="BE126" s="174">
        <f>IF(L126="zákl. přenesená",#REF!,0)</f>
        <v>0</v>
      </c>
      <c r="BF126" s="174">
        <f>IF(L126="sníž. přenesená",#REF!,0)</f>
        <v>0</v>
      </c>
      <c r="BG126" s="174">
        <f>IF(L126="nulová",#REF!,0)</f>
        <v>0</v>
      </c>
      <c r="BH126" s="14" t="s">
        <v>83</v>
      </c>
      <c r="BI126" s="174" t="e">
        <f>ROUND(H126*#REF!,2)</f>
        <v>#REF!</v>
      </c>
      <c r="BJ126" s="14" t="s">
        <v>114</v>
      </c>
      <c r="BK126" s="173" t="s">
        <v>129</v>
      </c>
    </row>
    <row r="127" spans="1:63" s="2" customFormat="1" ht="16.5" customHeight="1">
      <c r="A127" s="30"/>
      <c r="B127" s="31"/>
      <c r="C127" s="163" t="s">
        <v>114</v>
      </c>
      <c r="D127" s="163" t="s">
        <v>110</v>
      </c>
      <c r="E127" s="164" t="s">
        <v>130</v>
      </c>
      <c r="F127" s="165" t="s">
        <v>131</v>
      </c>
      <c r="G127" s="166" t="s">
        <v>113</v>
      </c>
      <c r="H127" s="167"/>
      <c r="I127" s="168"/>
      <c r="J127" s="35"/>
      <c r="K127" s="169" t="s">
        <v>1</v>
      </c>
      <c r="L127" s="170" t="s">
        <v>43</v>
      </c>
      <c r="M127" s="66"/>
      <c r="N127" s="171" t="e">
        <f>M127*#REF!</f>
        <v>#REF!</v>
      </c>
      <c r="O127" s="171">
        <v>0</v>
      </c>
      <c r="P127" s="171" t="e">
        <f>O127*#REF!</f>
        <v>#REF!</v>
      </c>
      <c r="Q127" s="171">
        <v>0</v>
      </c>
      <c r="R127" s="172" t="e">
        <f>Q127*#REF!</f>
        <v>#REF!</v>
      </c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P127" s="173" t="s">
        <v>114</v>
      </c>
      <c r="AR127" s="173" t="s">
        <v>110</v>
      </c>
      <c r="AS127" s="173" t="s">
        <v>85</v>
      </c>
      <c r="AW127" s="14" t="s">
        <v>109</v>
      </c>
      <c r="BC127" s="174" t="e">
        <f>IF(L127="základní",#REF!,0)</f>
        <v>#REF!</v>
      </c>
      <c r="BD127" s="174">
        <f>IF(L127="snížená",#REF!,0)</f>
        <v>0</v>
      </c>
      <c r="BE127" s="174">
        <f>IF(L127="zákl. přenesená",#REF!,0)</f>
        <v>0</v>
      </c>
      <c r="BF127" s="174">
        <f>IF(L127="sníž. přenesená",#REF!,0)</f>
        <v>0</v>
      </c>
      <c r="BG127" s="174">
        <f>IF(L127="nulová",#REF!,0)</f>
        <v>0</v>
      </c>
      <c r="BH127" s="14" t="s">
        <v>83</v>
      </c>
      <c r="BI127" s="174" t="e">
        <f>ROUND(H127*#REF!,2)</f>
        <v>#REF!</v>
      </c>
      <c r="BJ127" s="14" t="s">
        <v>114</v>
      </c>
      <c r="BK127" s="173" t="s">
        <v>132</v>
      </c>
    </row>
    <row r="128" spans="1:63" s="2" customFormat="1" ht="16.5" customHeight="1">
      <c r="A128" s="30"/>
      <c r="B128" s="31"/>
      <c r="C128" s="163" t="s">
        <v>133</v>
      </c>
      <c r="D128" s="163" t="s">
        <v>110</v>
      </c>
      <c r="E128" s="164" t="s">
        <v>134</v>
      </c>
      <c r="F128" s="165" t="s">
        <v>135</v>
      </c>
      <c r="G128" s="166" t="s">
        <v>113</v>
      </c>
      <c r="H128" s="167"/>
      <c r="I128" s="168"/>
      <c r="J128" s="35"/>
      <c r="K128" s="169" t="s">
        <v>1</v>
      </c>
      <c r="L128" s="170" t="s">
        <v>43</v>
      </c>
      <c r="M128" s="66"/>
      <c r="N128" s="171" t="e">
        <f>M128*#REF!</f>
        <v>#REF!</v>
      </c>
      <c r="O128" s="171">
        <v>0</v>
      </c>
      <c r="P128" s="171" t="e">
        <f>O128*#REF!</f>
        <v>#REF!</v>
      </c>
      <c r="Q128" s="171">
        <v>0</v>
      </c>
      <c r="R128" s="172" t="e">
        <f>Q128*#REF!</f>
        <v>#REF!</v>
      </c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P128" s="173" t="s">
        <v>114</v>
      </c>
      <c r="AR128" s="173" t="s">
        <v>110</v>
      </c>
      <c r="AS128" s="173" t="s">
        <v>85</v>
      </c>
      <c r="AW128" s="14" t="s">
        <v>109</v>
      </c>
      <c r="BC128" s="174" t="e">
        <f>IF(L128="základní",#REF!,0)</f>
        <v>#REF!</v>
      </c>
      <c r="BD128" s="174">
        <f>IF(L128="snížená",#REF!,0)</f>
        <v>0</v>
      </c>
      <c r="BE128" s="174">
        <f>IF(L128="zákl. přenesená",#REF!,0)</f>
        <v>0</v>
      </c>
      <c r="BF128" s="174">
        <f>IF(L128="sníž. přenesená",#REF!,0)</f>
        <v>0</v>
      </c>
      <c r="BG128" s="174">
        <f>IF(L128="nulová",#REF!,0)</f>
        <v>0</v>
      </c>
      <c r="BH128" s="14" t="s">
        <v>83</v>
      </c>
      <c r="BI128" s="174" t="e">
        <f>ROUND(H128*#REF!,2)</f>
        <v>#REF!</v>
      </c>
      <c r="BJ128" s="14" t="s">
        <v>114</v>
      </c>
      <c r="BK128" s="173" t="s">
        <v>136</v>
      </c>
    </row>
    <row r="129" spans="1:63" s="2" customFormat="1" ht="16.5" customHeight="1">
      <c r="A129" s="30"/>
      <c r="B129" s="31"/>
      <c r="C129" s="163" t="s">
        <v>137</v>
      </c>
      <c r="D129" s="163" t="s">
        <v>110</v>
      </c>
      <c r="E129" s="164" t="s">
        <v>138</v>
      </c>
      <c r="F129" s="165" t="s">
        <v>139</v>
      </c>
      <c r="G129" s="166" t="s">
        <v>113</v>
      </c>
      <c r="H129" s="167"/>
      <c r="I129" s="168"/>
      <c r="J129" s="35"/>
      <c r="K129" s="169" t="s">
        <v>1</v>
      </c>
      <c r="L129" s="170" t="s">
        <v>43</v>
      </c>
      <c r="M129" s="66"/>
      <c r="N129" s="171" t="e">
        <f>M129*#REF!</f>
        <v>#REF!</v>
      </c>
      <c r="O129" s="171">
        <v>0</v>
      </c>
      <c r="P129" s="171" t="e">
        <f>O129*#REF!</f>
        <v>#REF!</v>
      </c>
      <c r="Q129" s="171">
        <v>0</v>
      </c>
      <c r="R129" s="172" t="e">
        <f>Q129*#REF!</f>
        <v>#REF!</v>
      </c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P129" s="173" t="s">
        <v>114</v>
      </c>
      <c r="AR129" s="173" t="s">
        <v>110</v>
      </c>
      <c r="AS129" s="173" t="s">
        <v>85</v>
      </c>
      <c r="AW129" s="14" t="s">
        <v>109</v>
      </c>
      <c r="BC129" s="174" t="e">
        <f>IF(L129="základní",#REF!,0)</f>
        <v>#REF!</v>
      </c>
      <c r="BD129" s="174">
        <f>IF(L129="snížená",#REF!,0)</f>
        <v>0</v>
      </c>
      <c r="BE129" s="174">
        <f>IF(L129="zákl. přenesená",#REF!,0)</f>
        <v>0</v>
      </c>
      <c r="BF129" s="174">
        <f>IF(L129="sníž. přenesená",#REF!,0)</f>
        <v>0</v>
      </c>
      <c r="BG129" s="174">
        <f>IF(L129="nulová",#REF!,0)</f>
        <v>0</v>
      </c>
      <c r="BH129" s="14" t="s">
        <v>83</v>
      </c>
      <c r="BI129" s="174" t="e">
        <f>ROUND(H129*#REF!,2)</f>
        <v>#REF!</v>
      </c>
      <c r="BJ129" s="14" t="s">
        <v>114</v>
      </c>
      <c r="BK129" s="173" t="s">
        <v>140</v>
      </c>
    </row>
    <row r="130" spans="1:63" s="2" customFormat="1" ht="16.5" customHeight="1">
      <c r="A130" s="30"/>
      <c r="B130" s="31"/>
      <c r="C130" s="163" t="s">
        <v>141</v>
      </c>
      <c r="D130" s="163" t="s">
        <v>110</v>
      </c>
      <c r="E130" s="164" t="s">
        <v>142</v>
      </c>
      <c r="F130" s="165" t="s">
        <v>143</v>
      </c>
      <c r="G130" s="166" t="s">
        <v>113</v>
      </c>
      <c r="H130" s="167"/>
      <c r="I130" s="168"/>
      <c r="J130" s="35"/>
      <c r="K130" s="169" t="s">
        <v>1</v>
      </c>
      <c r="L130" s="170" t="s">
        <v>43</v>
      </c>
      <c r="M130" s="66"/>
      <c r="N130" s="171" t="e">
        <f>M130*#REF!</f>
        <v>#REF!</v>
      </c>
      <c r="O130" s="171">
        <v>0</v>
      </c>
      <c r="P130" s="171" t="e">
        <f>O130*#REF!</f>
        <v>#REF!</v>
      </c>
      <c r="Q130" s="171">
        <v>0</v>
      </c>
      <c r="R130" s="172" t="e">
        <f>Q130*#REF!</f>
        <v>#REF!</v>
      </c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P130" s="173" t="s">
        <v>114</v>
      </c>
      <c r="AR130" s="173" t="s">
        <v>110</v>
      </c>
      <c r="AS130" s="173" t="s">
        <v>85</v>
      </c>
      <c r="AW130" s="14" t="s">
        <v>109</v>
      </c>
      <c r="BC130" s="174" t="e">
        <f>IF(L130="základní",#REF!,0)</f>
        <v>#REF!</v>
      </c>
      <c r="BD130" s="174">
        <f>IF(L130="snížená",#REF!,0)</f>
        <v>0</v>
      </c>
      <c r="BE130" s="174">
        <f>IF(L130="zákl. přenesená",#REF!,0)</f>
        <v>0</v>
      </c>
      <c r="BF130" s="174">
        <f>IF(L130="sníž. přenesená",#REF!,0)</f>
        <v>0</v>
      </c>
      <c r="BG130" s="174">
        <f>IF(L130="nulová",#REF!,0)</f>
        <v>0</v>
      </c>
      <c r="BH130" s="14" t="s">
        <v>83</v>
      </c>
      <c r="BI130" s="174" t="e">
        <f>ROUND(H130*#REF!,2)</f>
        <v>#REF!</v>
      </c>
      <c r="BJ130" s="14" t="s">
        <v>114</v>
      </c>
      <c r="BK130" s="173" t="s">
        <v>144</v>
      </c>
    </row>
    <row r="131" spans="1:63" s="2" customFormat="1" ht="16.5" customHeight="1">
      <c r="A131" s="30"/>
      <c r="B131" s="31"/>
      <c r="C131" s="163" t="s">
        <v>145</v>
      </c>
      <c r="D131" s="163" t="s">
        <v>110</v>
      </c>
      <c r="E131" s="164" t="s">
        <v>146</v>
      </c>
      <c r="F131" s="165" t="s">
        <v>147</v>
      </c>
      <c r="G131" s="166" t="s">
        <v>113</v>
      </c>
      <c r="H131" s="167"/>
      <c r="I131" s="168"/>
      <c r="J131" s="35"/>
      <c r="K131" s="169" t="s">
        <v>1</v>
      </c>
      <c r="L131" s="170" t="s">
        <v>43</v>
      </c>
      <c r="M131" s="66"/>
      <c r="N131" s="171" t="e">
        <f>M131*#REF!</f>
        <v>#REF!</v>
      </c>
      <c r="O131" s="171">
        <v>0</v>
      </c>
      <c r="P131" s="171" t="e">
        <f>O131*#REF!</f>
        <v>#REF!</v>
      </c>
      <c r="Q131" s="171">
        <v>0</v>
      </c>
      <c r="R131" s="172" t="e">
        <f>Q131*#REF!</f>
        <v>#REF!</v>
      </c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P131" s="173" t="s">
        <v>114</v>
      </c>
      <c r="AR131" s="173" t="s">
        <v>110</v>
      </c>
      <c r="AS131" s="173" t="s">
        <v>85</v>
      </c>
      <c r="AW131" s="14" t="s">
        <v>109</v>
      </c>
      <c r="BC131" s="174" t="e">
        <f>IF(L131="základní",#REF!,0)</f>
        <v>#REF!</v>
      </c>
      <c r="BD131" s="174">
        <f>IF(L131="snížená",#REF!,0)</f>
        <v>0</v>
      </c>
      <c r="BE131" s="174">
        <f>IF(L131="zákl. přenesená",#REF!,0)</f>
        <v>0</v>
      </c>
      <c r="BF131" s="174">
        <f>IF(L131="sníž. přenesená",#REF!,0)</f>
        <v>0</v>
      </c>
      <c r="BG131" s="174">
        <f>IF(L131="nulová",#REF!,0)</f>
        <v>0</v>
      </c>
      <c r="BH131" s="14" t="s">
        <v>83</v>
      </c>
      <c r="BI131" s="174" t="e">
        <f>ROUND(H131*#REF!,2)</f>
        <v>#REF!</v>
      </c>
      <c r="BJ131" s="14" t="s">
        <v>114</v>
      </c>
      <c r="BK131" s="173" t="s">
        <v>148</v>
      </c>
    </row>
    <row r="132" spans="1:63" s="2" customFormat="1" ht="16.5" customHeight="1">
      <c r="A132" s="30"/>
      <c r="B132" s="31"/>
      <c r="C132" s="163" t="s">
        <v>149</v>
      </c>
      <c r="D132" s="163" t="s">
        <v>110</v>
      </c>
      <c r="E132" s="164" t="s">
        <v>150</v>
      </c>
      <c r="F132" s="165" t="s">
        <v>151</v>
      </c>
      <c r="G132" s="166" t="s">
        <v>113</v>
      </c>
      <c r="H132" s="167"/>
      <c r="I132" s="168"/>
      <c r="J132" s="35"/>
      <c r="K132" s="169" t="s">
        <v>1</v>
      </c>
      <c r="L132" s="170" t="s">
        <v>43</v>
      </c>
      <c r="M132" s="66"/>
      <c r="N132" s="171" t="e">
        <f>M132*#REF!</f>
        <v>#REF!</v>
      </c>
      <c r="O132" s="171">
        <v>0</v>
      </c>
      <c r="P132" s="171" t="e">
        <f>O132*#REF!</f>
        <v>#REF!</v>
      </c>
      <c r="Q132" s="171">
        <v>0</v>
      </c>
      <c r="R132" s="172" t="e">
        <f>Q132*#REF!</f>
        <v>#REF!</v>
      </c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P132" s="173" t="s">
        <v>114</v>
      </c>
      <c r="AR132" s="173" t="s">
        <v>110</v>
      </c>
      <c r="AS132" s="173" t="s">
        <v>85</v>
      </c>
      <c r="AW132" s="14" t="s">
        <v>109</v>
      </c>
      <c r="BC132" s="174" t="e">
        <f>IF(L132="základní",#REF!,0)</f>
        <v>#REF!</v>
      </c>
      <c r="BD132" s="174">
        <f>IF(L132="snížená",#REF!,0)</f>
        <v>0</v>
      </c>
      <c r="BE132" s="174">
        <f>IF(L132="zákl. přenesená",#REF!,0)</f>
        <v>0</v>
      </c>
      <c r="BF132" s="174">
        <f>IF(L132="sníž. přenesená",#REF!,0)</f>
        <v>0</v>
      </c>
      <c r="BG132" s="174">
        <f>IF(L132="nulová",#REF!,0)</f>
        <v>0</v>
      </c>
      <c r="BH132" s="14" t="s">
        <v>83</v>
      </c>
      <c r="BI132" s="174" t="e">
        <f>ROUND(H132*#REF!,2)</f>
        <v>#REF!</v>
      </c>
      <c r="BJ132" s="14" t="s">
        <v>114</v>
      </c>
      <c r="BK132" s="173" t="s">
        <v>152</v>
      </c>
    </row>
    <row r="133" spans="1:63" s="2" customFormat="1" ht="16.5" customHeight="1">
      <c r="A133" s="30"/>
      <c r="B133" s="31"/>
      <c r="C133" s="163" t="s">
        <v>153</v>
      </c>
      <c r="D133" s="163" t="s">
        <v>110</v>
      </c>
      <c r="E133" s="164" t="s">
        <v>154</v>
      </c>
      <c r="F133" s="165" t="s">
        <v>155</v>
      </c>
      <c r="G133" s="166" t="s">
        <v>113</v>
      </c>
      <c r="H133" s="167"/>
      <c r="I133" s="168"/>
      <c r="J133" s="35"/>
      <c r="K133" s="169" t="s">
        <v>1</v>
      </c>
      <c r="L133" s="170" t="s">
        <v>43</v>
      </c>
      <c r="M133" s="66"/>
      <c r="N133" s="171" t="e">
        <f>M133*#REF!</f>
        <v>#REF!</v>
      </c>
      <c r="O133" s="171">
        <v>0</v>
      </c>
      <c r="P133" s="171" t="e">
        <f>O133*#REF!</f>
        <v>#REF!</v>
      </c>
      <c r="Q133" s="171">
        <v>0</v>
      </c>
      <c r="R133" s="172" t="e">
        <f>Q133*#REF!</f>
        <v>#REF!</v>
      </c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P133" s="173" t="s">
        <v>114</v>
      </c>
      <c r="AR133" s="173" t="s">
        <v>110</v>
      </c>
      <c r="AS133" s="173" t="s">
        <v>85</v>
      </c>
      <c r="AW133" s="14" t="s">
        <v>109</v>
      </c>
      <c r="BC133" s="174" t="e">
        <f>IF(L133="základní",#REF!,0)</f>
        <v>#REF!</v>
      </c>
      <c r="BD133" s="174">
        <f>IF(L133="snížená",#REF!,0)</f>
        <v>0</v>
      </c>
      <c r="BE133" s="174">
        <f>IF(L133="zákl. přenesená",#REF!,0)</f>
        <v>0</v>
      </c>
      <c r="BF133" s="174">
        <f>IF(L133="sníž. přenesená",#REF!,0)</f>
        <v>0</v>
      </c>
      <c r="BG133" s="174">
        <f>IF(L133="nulová",#REF!,0)</f>
        <v>0</v>
      </c>
      <c r="BH133" s="14" t="s">
        <v>83</v>
      </c>
      <c r="BI133" s="174" t="e">
        <f>ROUND(H133*#REF!,2)</f>
        <v>#REF!</v>
      </c>
      <c r="BJ133" s="14" t="s">
        <v>114</v>
      </c>
      <c r="BK133" s="173" t="s">
        <v>156</v>
      </c>
    </row>
    <row r="134" spans="1:63" s="2" customFormat="1" ht="16.5" customHeight="1">
      <c r="A134" s="30"/>
      <c r="B134" s="31"/>
      <c r="C134" s="163" t="s">
        <v>157</v>
      </c>
      <c r="D134" s="163" t="s">
        <v>110</v>
      </c>
      <c r="E134" s="164" t="s">
        <v>158</v>
      </c>
      <c r="F134" s="165" t="s">
        <v>159</v>
      </c>
      <c r="G134" s="166" t="s">
        <v>113</v>
      </c>
      <c r="H134" s="167"/>
      <c r="I134" s="168"/>
      <c r="J134" s="35"/>
      <c r="K134" s="169" t="s">
        <v>1</v>
      </c>
      <c r="L134" s="170" t="s">
        <v>43</v>
      </c>
      <c r="M134" s="66"/>
      <c r="N134" s="171" t="e">
        <f>M134*#REF!</f>
        <v>#REF!</v>
      </c>
      <c r="O134" s="171">
        <v>0</v>
      </c>
      <c r="P134" s="171" t="e">
        <f>O134*#REF!</f>
        <v>#REF!</v>
      </c>
      <c r="Q134" s="171">
        <v>0</v>
      </c>
      <c r="R134" s="172" t="e">
        <f>Q134*#REF!</f>
        <v>#REF!</v>
      </c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P134" s="173" t="s">
        <v>114</v>
      </c>
      <c r="AR134" s="173" t="s">
        <v>110</v>
      </c>
      <c r="AS134" s="173" t="s">
        <v>85</v>
      </c>
      <c r="AW134" s="14" t="s">
        <v>109</v>
      </c>
      <c r="BC134" s="174" t="e">
        <f>IF(L134="základní",#REF!,0)</f>
        <v>#REF!</v>
      </c>
      <c r="BD134" s="174">
        <f>IF(L134="snížená",#REF!,0)</f>
        <v>0</v>
      </c>
      <c r="BE134" s="174">
        <f>IF(L134="zákl. přenesená",#REF!,0)</f>
        <v>0</v>
      </c>
      <c r="BF134" s="174">
        <f>IF(L134="sníž. přenesená",#REF!,0)</f>
        <v>0</v>
      </c>
      <c r="BG134" s="174">
        <f>IF(L134="nulová",#REF!,0)</f>
        <v>0</v>
      </c>
      <c r="BH134" s="14" t="s">
        <v>83</v>
      </c>
      <c r="BI134" s="174" t="e">
        <f>ROUND(H134*#REF!,2)</f>
        <v>#REF!</v>
      </c>
      <c r="BJ134" s="14" t="s">
        <v>114</v>
      </c>
      <c r="BK134" s="173" t="s">
        <v>160</v>
      </c>
    </row>
    <row r="135" spans="1:63" s="2" customFormat="1" ht="16.5" customHeight="1">
      <c r="A135" s="30"/>
      <c r="B135" s="31"/>
      <c r="C135" s="163" t="s">
        <v>161</v>
      </c>
      <c r="D135" s="163" t="s">
        <v>110</v>
      </c>
      <c r="E135" s="164" t="s">
        <v>162</v>
      </c>
      <c r="F135" s="165" t="s">
        <v>163</v>
      </c>
      <c r="G135" s="166" t="s">
        <v>113</v>
      </c>
      <c r="H135" s="167"/>
      <c r="I135" s="168"/>
      <c r="J135" s="35"/>
      <c r="K135" s="169" t="s">
        <v>1</v>
      </c>
      <c r="L135" s="170" t="s">
        <v>43</v>
      </c>
      <c r="M135" s="66"/>
      <c r="N135" s="171" t="e">
        <f>M135*#REF!</f>
        <v>#REF!</v>
      </c>
      <c r="O135" s="171">
        <v>0</v>
      </c>
      <c r="P135" s="171" t="e">
        <f>O135*#REF!</f>
        <v>#REF!</v>
      </c>
      <c r="Q135" s="171">
        <v>0</v>
      </c>
      <c r="R135" s="172" t="e">
        <f>Q135*#REF!</f>
        <v>#REF!</v>
      </c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P135" s="173" t="s">
        <v>114</v>
      </c>
      <c r="AR135" s="173" t="s">
        <v>110</v>
      </c>
      <c r="AS135" s="173" t="s">
        <v>85</v>
      </c>
      <c r="AW135" s="14" t="s">
        <v>109</v>
      </c>
      <c r="BC135" s="174" t="e">
        <f>IF(L135="základní",#REF!,0)</f>
        <v>#REF!</v>
      </c>
      <c r="BD135" s="174">
        <f>IF(L135="snížená",#REF!,0)</f>
        <v>0</v>
      </c>
      <c r="BE135" s="174">
        <f>IF(L135="zákl. přenesená",#REF!,0)</f>
        <v>0</v>
      </c>
      <c r="BF135" s="174">
        <f>IF(L135="sníž. přenesená",#REF!,0)</f>
        <v>0</v>
      </c>
      <c r="BG135" s="174">
        <f>IF(L135="nulová",#REF!,0)</f>
        <v>0</v>
      </c>
      <c r="BH135" s="14" t="s">
        <v>83</v>
      </c>
      <c r="BI135" s="174" t="e">
        <f>ROUND(H135*#REF!,2)</f>
        <v>#REF!</v>
      </c>
      <c r="BJ135" s="14" t="s">
        <v>114</v>
      </c>
      <c r="BK135" s="173" t="s">
        <v>164</v>
      </c>
    </row>
    <row r="136" spans="1:63" s="2" customFormat="1" ht="16.5" customHeight="1">
      <c r="A136" s="30"/>
      <c r="B136" s="31"/>
      <c r="C136" s="163" t="s">
        <v>165</v>
      </c>
      <c r="D136" s="163" t="s">
        <v>110</v>
      </c>
      <c r="E136" s="164" t="s">
        <v>166</v>
      </c>
      <c r="F136" s="165" t="s">
        <v>167</v>
      </c>
      <c r="G136" s="166" t="s">
        <v>113</v>
      </c>
      <c r="H136" s="167"/>
      <c r="I136" s="168"/>
      <c r="J136" s="35"/>
      <c r="K136" s="169" t="s">
        <v>1</v>
      </c>
      <c r="L136" s="170" t="s">
        <v>43</v>
      </c>
      <c r="M136" s="66"/>
      <c r="N136" s="171" t="e">
        <f>M136*#REF!</f>
        <v>#REF!</v>
      </c>
      <c r="O136" s="171">
        <v>0</v>
      </c>
      <c r="P136" s="171" t="e">
        <f>O136*#REF!</f>
        <v>#REF!</v>
      </c>
      <c r="Q136" s="171">
        <v>0</v>
      </c>
      <c r="R136" s="172" t="e">
        <f>Q136*#REF!</f>
        <v>#REF!</v>
      </c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P136" s="173" t="s">
        <v>114</v>
      </c>
      <c r="AR136" s="173" t="s">
        <v>110</v>
      </c>
      <c r="AS136" s="173" t="s">
        <v>85</v>
      </c>
      <c r="AW136" s="14" t="s">
        <v>109</v>
      </c>
      <c r="BC136" s="174" t="e">
        <f>IF(L136="základní",#REF!,0)</f>
        <v>#REF!</v>
      </c>
      <c r="BD136" s="174">
        <f>IF(L136="snížená",#REF!,0)</f>
        <v>0</v>
      </c>
      <c r="BE136" s="174">
        <f>IF(L136="zákl. přenesená",#REF!,0)</f>
        <v>0</v>
      </c>
      <c r="BF136" s="174">
        <f>IF(L136="sníž. přenesená",#REF!,0)</f>
        <v>0</v>
      </c>
      <c r="BG136" s="174">
        <f>IF(L136="nulová",#REF!,0)</f>
        <v>0</v>
      </c>
      <c r="BH136" s="14" t="s">
        <v>83</v>
      </c>
      <c r="BI136" s="174" t="e">
        <f>ROUND(H136*#REF!,2)</f>
        <v>#REF!</v>
      </c>
      <c r="BJ136" s="14" t="s">
        <v>114</v>
      </c>
      <c r="BK136" s="173" t="s">
        <v>168</v>
      </c>
    </row>
    <row r="137" spans="1:63" s="2" customFormat="1" ht="16.5" customHeight="1">
      <c r="A137" s="30"/>
      <c r="B137" s="31"/>
      <c r="C137" s="163" t="s">
        <v>169</v>
      </c>
      <c r="D137" s="163" t="s">
        <v>110</v>
      </c>
      <c r="E137" s="164" t="s">
        <v>170</v>
      </c>
      <c r="F137" s="165" t="s">
        <v>171</v>
      </c>
      <c r="G137" s="166" t="s">
        <v>113</v>
      </c>
      <c r="H137" s="167"/>
      <c r="I137" s="168"/>
      <c r="J137" s="35"/>
      <c r="K137" s="169" t="s">
        <v>1</v>
      </c>
      <c r="L137" s="170" t="s">
        <v>43</v>
      </c>
      <c r="M137" s="66"/>
      <c r="N137" s="171" t="e">
        <f>M137*#REF!</f>
        <v>#REF!</v>
      </c>
      <c r="O137" s="171">
        <v>0</v>
      </c>
      <c r="P137" s="171" t="e">
        <f>O137*#REF!</f>
        <v>#REF!</v>
      </c>
      <c r="Q137" s="171">
        <v>0</v>
      </c>
      <c r="R137" s="172" t="e">
        <f>Q137*#REF!</f>
        <v>#REF!</v>
      </c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P137" s="173" t="s">
        <v>114</v>
      </c>
      <c r="AR137" s="173" t="s">
        <v>110</v>
      </c>
      <c r="AS137" s="173" t="s">
        <v>85</v>
      </c>
      <c r="AW137" s="14" t="s">
        <v>109</v>
      </c>
      <c r="BC137" s="174" t="e">
        <f>IF(L137="základní",#REF!,0)</f>
        <v>#REF!</v>
      </c>
      <c r="BD137" s="174">
        <f>IF(L137="snížená",#REF!,0)</f>
        <v>0</v>
      </c>
      <c r="BE137" s="174">
        <f>IF(L137="zákl. přenesená",#REF!,0)</f>
        <v>0</v>
      </c>
      <c r="BF137" s="174">
        <f>IF(L137="sníž. přenesená",#REF!,0)</f>
        <v>0</v>
      </c>
      <c r="BG137" s="174">
        <f>IF(L137="nulová",#REF!,0)</f>
        <v>0</v>
      </c>
      <c r="BH137" s="14" t="s">
        <v>83</v>
      </c>
      <c r="BI137" s="174" t="e">
        <f>ROUND(H137*#REF!,2)</f>
        <v>#REF!</v>
      </c>
      <c r="BJ137" s="14" t="s">
        <v>114</v>
      </c>
      <c r="BK137" s="173" t="s">
        <v>172</v>
      </c>
    </row>
    <row r="138" spans="1:63" s="2" customFormat="1" ht="16.5" customHeight="1">
      <c r="A138" s="30"/>
      <c r="B138" s="31"/>
      <c r="C138" s="163" t="s">
        <v>8</v>
      </c>
      <c r="D138" s="163" t="s">
        <v>110</v>
      </c>
      <c r="E138" s="164" t="s">
        <v>173</v>
      </c>
      <c r="F138" s="165" t="s">
        <v>174</v>
      </c>
      <c r="G138" s="166" t="s">
        <v>113</v>
      </c>
      <c r="H138" s="167"/>
      <c r="I138" s="168"/>
      <c r="J138" s="35"/>
      <c r="K138" s="169" t="s">
        <v>1</v>
      </c>
      <c r="L138" s="170" t="s">
        <v>43</v>
      </c>
      <c r="M138" s="66"/>
      <c r="N138" s="171" t="e">
        <f>M138*#REF!</f>
        <v>#REF!</v>
      </c>
      <c r="O138" s="171">
        <v>0</v>
      </c>
      <c r="P138" s="171" t="e">
        <f>O138*#REF!</f>
        <v>#REF!</v>
      </c>
      <c r="Q138" s="171">
        <v>0</v>
      </c>
      <c r="R138" s="172" t="e">
        <f>Q138*#REF!</f>
        <v>#REF!</v>
      </c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P138" s="173" t="s">
        <v>114</v>
      </c>
      <c r="AR138" s="173" t="s">
        <v>110</v>
      </c>
      <c r="AS138" s="173" t="s">
        <v>85</v>
      </c>
      <c r="AW138" s="14" t="s">
        <v>109</v>
      </c>
      <c r="BC138" s="174" t="e">
        <f>IF(L138="základní",#REF!,0)</f>
        <v>#REF!</v>
      </c>
      <c r="BD138" s="174">
        <f>IF(L138="snížená",#REF!,0)</f>
        <v>0</v>
      </c>
      <c r="BE138" s="174">
        <f>IF(L138="zákl. přenesená",#REF!,0)</f>
        <v>0</v>
      </c>
      <c r="BF138" s="174">
        <f>IF(L138="sníž. přenesená",#REF!,0)</f>
        <v>0</v>
      </c>
      <c r="BG138" s="174">
        <f>IF(L138="nulová",#REF!,0)</f>
        <v>0</v>
      </c>
      <c r="BH138" s="14" t="s">
        <v>83</v>
      </c>
      <c r="BI138" s="174" t="e">
        <f>ROUND(H138*#REF!,2)</f>
        <v>#REF!</v>
      </c>
      <c r="BJ138" s="14" t="s">
        <v>114</v>
      </c>
      <c r="BK138" s="173" t="s">
        <v>175</v>
      </c>
    </row>
    <row r="139" spans="1:63" s="2" customFormat="1" ht="16.5" customHeight="1">
      <c r="A139" s="30"/>
      <c r="B139" s="31"/>
      <c r="C139" s="163" t="s">
        <v>176</v>
      </c>
      <c r="D139" s="163" t="s">
        <v>110</v>
      </c>
      <c r="E139" s="164" t="s">
        <v>177</v>
      </c>
      <c r="F139" s="165" t="s">
        <v>178</v>
      </c>
      <c r="G139" s="166" t="s">
        <v>113</v>
      </c>
      <c r="H139" s="167"/>
      <c r="I139" s="168"/>
      <c r="J139" s="35"/>
      <c r="K139" s="169" t="s">
        <v>1</v>
      </c>
      <c r="L139" s="170" t="s">
        <v>43</v>
      </c>
      <c r="M139" s="66"/>
      <c r="N139" s="171" t="e">
        <f>M139*#REF!</f>
        <v>#REF!</v>
      </c>
      <c r="O139" s="171">
        <v>0</v>
      </c>
      <c r="P139" s="171" t="e">
        <f>O139*#REF!</f>
        <v>#REF!</v>
      </c>
      <c r="Q139" s="171">
        <v>0</v>
      </c>
      <c r="R139" s="172" t="e">
        <f>Q139*#REF!</f>
        <v>#REF!</v>
      </c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P139" s="173" t="s">
        <v>114</v>
      </c>
      <c r="AR139" s="173" t="s">
        <v>110</v>
      </c>
      <c r="AS139" s="173" t="s">
        <v>85</v>
      </c>
      <c r="AW139" s="14" t="s">
        <v>109</v>
      </c>
      <c r="BC139" s="174" t="e">
        <f>IF(L139="základní",#REF!,0)</f>
        <v>#REF!</v>
      </c>
      <c r="BD139" s="174">
        <f>IF(L139="snížená",#REF!,0)</f>
        <v>0</v>
      </c>
      <c r="BE139" s="174">
        <f>IF(L139="zákl. přenesená",#REF!,0)</f>
        <v>0</v>
      </c>
      <c r="BF139" s="174">
        <f>IF(L139="sníž. přenesená",#REF!,0)</f>
        <v>0</v>
      </c>
      <c r="BG139" s="174">
        <f>IF(L139="nulová",#REF!,0)</f>
        <v>0</v>
      </c>
      <c r="BH139" s="14" t="s">
        <v>83</v>
      </c>
      <c r="BI139" s="174" t="e">
        <f>ROUND(H139*#REF!,2)</f>
        <v>#REF!</v>
      </c>
      <c r="BJ139" s="14" t="s">
        <v>114</v>
      </c>
      <c r="BK139" s="173" t="s">
        <v>179</v>
      </c>
    </row>
    <row r="140" spans="1:63" s="2" customFormat="1" ht="16.5" customHeight="1">
      <c r="A140" s="30"/>
      <c r="B140" s="31"/>
      <c r="C140" s="163" t="s">
        <v>180</v>
      </c>
      <c r="D140" s="163" t="s">
        <v>110</v>
      </c>
      <c r="E140" s="164" t="s">
        <v>181</v>
      </c>
      <c r="F140" s="165" t="s">
        <v>182</v>
      </c>
      <c r="G140" s="166" t="s">
        <v>113</v>
      </c>
      <c r="H140" s="167"/>
      <c r="I140" s="168"/>
      <c r="J140" s="35"/>
      <c r="K140" s="169" t="s">
        <v>1</v>
      </c>
      <c r="L140" s="170" t="s">
        <v>43</v>
      </c>
      <c r="M140" s="66"/>
      <c r="N140" s="171" t="e">
        <f>M140*#REF!</f>
        <v>#REF!</v>
      </c>
      <c r="O140" s="171">
        <v>0</v>
      </c>
      <c r="P140" s="171" t="e">
        <f>O140*#REF!</f>
        <v>#REF!</v>
      </c>
      <c r="Q140" s="171">
        <v>0</v>
      </c>
      <c r="R140" s="172" t="e">
        <f>Q140*#REF!</f>
        <v>#REF!</v>
      </c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P140" s="173" t="s">
        <v>114</v>
      </c>
      <c r="AR140" s="173" t="s">
        <v>110</v>
      </c>
      <c r="AS140" s="173" t="s">
        <v>85</v>
      </c>
      <c r="AW140" s="14" t="s">
        <v>109</v>
      </c>
      <c r="BC140" s="174" t="e">
        <f>IF(L140="základní",#REF!,0)</f>
        <v>#REF!</v>
      </c>
      <c r="BD140" s="174">
        <f>IF(L140="snížená",#REF!,0)</f>
        <v>0</v>
      </c>
      <c r="BE140" s="174">
        <f>IF(L140="zákl. přenesená",#REF!,0)</f>
        <v>0</v>
      </c>
      <c r="BF140" s="174">
        <f>IF(L140="sníž. přenesená",#REF!,0)</f>
        <v>0</v>
      </c>
      <c r="BG140" s="174">
        <f>IF(L140="nulová",#REF!,0)</f>
        <v>0</v>
      </c>
      <c r="BH140" s="14" t="s">
        <v>83</v>
      </c>
      <c r="BI140" s="174" t="e">
        <f>ROUND(H140*#REF!,2)</f>
        <v>#REF!</v>
      </c>
      <c r="BJ140" s="14" t="s">
        <v>114</v>
      </c>
      <c r="BK140" s="173" t="s">
        <v>183</v>
      </c>
    </row>
    <row r="141" spans="1:63" s="2" customFormat="1" ht="16.5" customHeight="1">
      <c r="A141" s="30"/>
      <c r="B141" s="31"/>
      <c r="C141" s="163" t="s">
        <v>184</v>
      </c>
      <c r="D141" s="163" t="s">
        <v>110</v>
      </c>
      <c r="E141" s="164" t="s">
        <v>185</v>
      </c>
      <c r="F141" s="165" t="s">
        <v>186</v>
      </c>
      <c r="G141" s="166" t="s">
        <v>113</v>
      </c>
      <c r="H141" s="167"/>
      <c r="I141" s="168"/>
      <c r="J141" s="35"/>
      <c r="K141" s="169" t="s">
        <v>1</v>
      </c>
      <c r="L141" s="170" t="s">
        <v>43</v>
      </c>
      <c r="M141" s="66"/>
      <c r="N141" s="171" t="e">
        <f>M141*#REF!</f>
        <v>#REF!</v>
      </c>
      <c r="O141" s="171">
        <v>0</v>
      </c>
      <c r="P141" s="171" t="e">
        <f>O141*#REF!</f>
        <v>#REF!</v>
      </c>
      <c r="Q141" s="171">
        <v>0</v>
      </c>
      <c r="R141" s="172" t="e">
        <f>Q141*#REF!</f>
        <v>#REF!</v>
      </c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P141" s="173" t="s">
        <v>114</v>
      </c>
      <c r="AR141" s="173" t="s">
        <v>110</v>
      </c>
      <c r="AS141" s="173" t="s">
        <v>85</v>
      </c>
      <c r="AW141" s="14" t="s">
        <v>109</v>
      </c>
      <c r="BC141" s="174" t="e">
        <f>IF(L141="základní",#REF!,0)</f>
        <v>#REF!</v>
      </c>
      <c r="BD141" s="174">
        <f>IF(L141="snížená",#REF!,0)</f>
        <v>0</v>
      </c>
      <c r="BE141" s="174">
        <f>IF(L141="zákl. přenesená",#REF!,0)</f>
        <v>0</v>
      </c>
      <c r="BF141" s="174">
        <f>IF(L141="sníž. přenesená",#REF!,0)</f>
        <v>0</v>
      </c>
      <c r="BG141" s="174">
        <f>IF(L141="nulová",#REF!,0)</f>
        <v>0</v>
      </c>
      <c r="BH141" s="14" t="s">
        <v>83</v>
      </c>
      <c r="BI141" s="174" t="e">
        <f>ROUND(H141*#REF!,2)</f>
        <v>#REF!</v>
      </c>
      <c r="BJ141" s="14" t="s">
        <v>114</v>
      </c>
      <c r="BK141" s="173" t="s">
        <v>187</v>
      </c>
    </row>
    <row r="142" spans="1:63" s="2" customFormat="1" ht="24.2" customHeight="1">
      <c r="A142" s="30"/>
      <c r="B142" s="31"/>
      <c r="C142" s="163" t="s">
        <v>188</v>
      </c>
      <c r="D142" s="163" t="s">
        <v>110</v>
      </c>
      <c r="E142" s="164" t="s">
        <v>189</v>
      </c>
      <c r="F142" s="165" t="s">
        <v>190</v>
      </c>
      <c r="G142" s="166" t="s">
        <v>113</v>
      </c>
      <c r="H142" s="167"/>
      <c r="I142" s="168"/>
      <c r="J142" s="35"/>
      <c r="K142" s="169" t="s">
        <v>1</v>
      </c>
      <c r="L142" s="170" t="s">
        <v>43</v>
      </c>
      <c r="M142" s="66"/>
      <c r="N142" s="171" t="e">
        <f>M142*#REF!</f>
        <v>#REF!</v>
      </c>
      <c r="O142" s="171">
        <v>0</v>
      </c>
      <c r="P142" s="171" t="e">
        <f>O142*#REF!</f>
        <v>#REF!</v>
      </c>
      <c r="Q142" s="171">
        <v>0</v>
      </c>
      <c r="R142" s="172" t="e">
        <f>Q142*#REF!</f>
        <v>#REF!</v>
      </c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P142" s="173" t="s">
        <v>114</v>
      </c>
      <c r="AR142" s="173" t="s">
        <v>110</v>
      </c>
      <c r="AS142" s="173" t="s">
        <v>85</v>
      </c>
      <c r="AW142" s="14" t="s">
        <v>109</v>
      </c>
      <c r="BC142" s="174" t="e">
        <f>IF(L142="základní",#REF!,0)</f>
        <v>#REF!</v>
      </c>
      <c r="BD142" s="174">
        <f>IF(L142="snížená",#REF!,0)</f>
        <v>0</v>
      </c>
      <c r="BE142" s="174">
        <f>IF(L142="zákl. přenesená",#REF!,0)</f>
        <v>0</v>
      </c>
      <c r="BF142" s="174">
        <f>IF(L142="sníž. přenesená",#REF!,0)</f>
        <v>0</v>
      </c>
      <c r="BG142" s="174">
        <f>IF(L142="nulová",#REF!,0)</f>
        <v>0</v>
      </c>
      <c r="BH142" s="14" t="s">
        <v>83</v>
      </c>
      <c r="BI142" s="174" t="e">
        <f>ROUND(H142*#REF!,2)</f>
        <v>#REF!</v>
      </c>
      <c r="BJ142" s="14" t="s">
        <v>114</v>
      </c>
      <c r="BK142" s="173" t="s">
        <v>191</v>
      </c>
    </row>
    <row r="143" spans="1:63" s="2" customFormat="1" ht="16.5" customHeight="1">
      <c r="A143" s="30"/>
      <c r="B143" s="31"/>
      <c r="C143" s="163" t="s">
        <v>192</v>
      </c>
      <c r="D143" s="163" t="s">
        <v>110</v>
      </c>
      <c r="E143" s="164" t="s">
        <v>193</v>
      </c>
      <c r="F143" s="165" t="s">
        <v>194</v>
      </c>
      <c r="G143" s="166" t="s">
        <v>113</v>
      </c>
      <c r="H143" s="167"/>
      <c r="I143" s="168"/>
      <c r="J143" s="35"/>
      <c r="K143" s="169" t="s">
        <v>1</v>
      </c>
      <c r="L143" s="170" t="s">
        <v>43</v>
      </c>
      <c r="M143" s="66"/>
      <c r="N143" s="171" t="e">
        <f>M143*#REF!</f>
        <v>#REF!</v>
      </c>
      <c r="O143" s="171">
        <v>0</v>
      </c>
      <c r="P143" s="171" t="e">
        <f>O143*#REF!</f>
        <v>#REF!</v>
      </c>
      <c r="Q143" s="171">
        <v>0</v>
      </c>
      <c r="R143" s="172" t="e">
        <f>Q143*#REF!</f>
        <v>#REF!</v>
      </c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P143" s="173" t="s">
        <v>114</v>
      </c>
      <c r="AR143" s="173" t="s">
        <v>110</v>
      </c>
      <c r="AS143" s="173" t="s">
        <v>85</v>
      </c>
      <c r="AW143" s="14" t="s">
        <v>109</v>
      </c>
      <c r="BC143" s="174" t="e">
        <f>IF(L143="základní",#REF!,0)</f>
        <v>#REF!</v>
      </c>
      <c r="BD143" s="174">
        <f>IF(L143="snížená",#REF!,0)</f>
        <v>0</v>
      </c>
      <c r="BE143" s="174">
        <f>IF(L143="zákl. přenesená",#REF!,0)</f>
        <v>0</v>
      </c>
      <c r="BF143" s="174">
        <f>IF(L143="sníž. přenesená",#REF!,0)</f>
        <v>0</v>
      </c>
      <c r="BG143" s="174">
        <f>IF(L143="nulová",#REF!,0)</f>
        <v>0</v>
      </c>
      <c r="BH143" s="14" t="s">
        <v>83</v>
      </c>
      <c r="BI143" s="174" t="e">
        <f>ROUND(H143*#REF!,2)</f>
        <v>#REF!</v>
      </c>
      <c r="BJ143" s="14" t="s">
        <v>114</v>
      </c>
      <c r="BK143" s="173" t="s">
        <v>195</v>
      </c>
    </row>
    <row r="144" spans="1:63" s="2" customFormat="1" ht="16.5" customHeight="1">
      <c r="A144" s="30"/>
      <c r="B144" s="31"/>
      <c r="C144" s="163" t="s">
        <v>7</v>
      </c>
      <c r="D144" s="163" t="s">
        <v>110</v>
      </c>
      <c r="E144" s="164" t="s">
        <v>196</v>
      </c>
      <c r="F144" s="165" t="s">
        <v>197</v>
      </c>
      <c r="G144" s="166" t="s">
        <v>113</v>
      </c>
      <c r="H144" s="167"/>
      <c r="I144" s="168"/>
      <c r="J144" s="35"/>
      <c r="K144" s="169" t="s">
        <v>1</v>
      </c>
      <c r="L144" s="170" t="s">
        <v>43</v>
      </c>
      <c r="M144" s="66"/>
      <c r="N144" s="171" t="e">
        <f>M144*#REF!</f>
        <v>#REF!</v>
      </c>
      <c r="O144" s="171">
        <v>0</v>
      </c>
      <c r="P144" s="171" t="e">
        <f>O144*#REF!</f>
        <v>#REF!</v>
      </c>
      <c r="Q144" s="171">
        <v>0</v>
      </c>
      <c r="R144" s="172" t="e">
        <f>Q144*#REF!</f>
        <v>#REF!</v>
      </c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P144" s="173" t="s">
        <v>114</v>
      </c>
      <c r="AR144" s="173" t="s">
        <v>110</v>
      </c>
      <c r="AS144" s="173" t="s">
        <v>85</v>
      </c>
      <c r="AW144" s="14" t="s">
        <v>109</v>
      </c>
      <c r="BC144" s="174" t="e">
        <f>IF(L144="základní",#REF!,0)</f>
        <v>#REF!</v>
      </c>
      <c r="BD144" s="174">
        <f>IF(L144="snížená",#REF!,0)</f>
        <v>0</v>
      </c>
      <c r="BE144" s="174">
        <f>IF(L144="zákl. přenesená",#REF!,0)</f>
        <v>0</v>
      </c>
      <c r="BF144" s="174">
        <f>IF(L144="sníž. přenesená",#REF!,0)</f>
        <v>0</v>
      </c>
      <c r="BG144" s="174">
        <f>IF(L144="nulová",#REF!,0)</f>
        <v>0</v>
      </c>
      <c r="BH144" s="14" t="s">
        <v>83</v>
      </c>
      <c r="BI144" s="174" t="e">
        <f>ROUND(H144*#REF!,2)</f>
        <v>#REF!</v>
      </c>
      <c r="BJ144" s="14" t="s">
        <v>114</v>
      </c>
      <c r="BK144" s="173" t="s">
        <v>198</v>
      </c>
    </row>
    <row r="145" spans="1:63" s="2" customFormat="1" ht="16.5" customHeight="1">
      <c r="A145" s="30"/>
      <c r="B145" s="31"/>
      <c r="C145" s="163" t="s">
        <v>199</v>
      </c>
      <c r="D145" s="163" t="s">
        <v>110</v>
      </c>
      <c r="E145" s="164" t="s">
        <v>200</v>
      </c>
      <c r="F145" s="165" t="s">
        <v>340</v>
      </c>
      <c r="G145" s="166" t="s">
        <v>113</v>
      </c>
      <c r="H145" s="167"/>
      <c r="I145" s="168"/>
      <c r="J145" s="35"/>
      <c r="K145" s="169" t="s">
        <v>1</v>
      </c>
      <c r="L145" s="170" t="s">
        <v>43</v>
      </c>
      <c r="M145" s="66"/>
      <c r="N145" s="171" t="e">
        <f>M145*#REF!</f>
        <v>#REF!</v>
      </c>
      <c r="O145" s="171">
        <v>0</v>
      </c>
      <c r="P145" s="171" t="e">
        <f>O145*#REF!</f>
        <v>#REF!</v>
      </c>
      <c r="Q145" s="171">
        <v>0</v>
      </c>
      <c r="R145" s="172" t="e">
        <f>Q145*#REF!</f>
        <v>#REF!</v>
      </c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P145" s="173" t="s">
        <v>114</v>
      </c>
      <c r="AR145" s="173" t="s">
        <v>110</v>
      </c>
      <c r="AS145" s="173" t="s">
        <v>85</v>
      </c>
      <c r="AW145" s="14" t="s">
        <v>109</v>
      </c>
      <c r="BC145" s="174" t="e">
        <f>IF(L145="základní",#REF!,0)</f>
        <v>#REF!</v>
      </c>
      <c r="BD145" s="174">
        <f>IF(L145="snížená",#REF!,0)</f>
        <v>0</v>
      </c>
      <c r="BE145" s="174">
        <f>IF(L145="zákl. přenesená",#REF!,0)</f>
        <v>0</v>
      </c>
      <c r="BF145" s="174">
        <f>IF(L145="sníž. přenesená",#REF!,0)</f>
        <v>0</v>
      </c>
      <c r="BG145" s="174">
        <f>IF(L145="nulová",#REF!,0)</f>
        <v>0</v>
      </c>
      <c r="BH145" s="14" t="s">
        <v>83</v>
      </c>
      <c r="BI145" s="174" t="e">
        <f>ROUND(H145*#REF!,2)</f>
        <v>#REF!</v>
      </c>
      <c r="BJ145" s="14" t="s">
        <v>114</v>
      </c>
      <c r="BK145" s="173" t="s">
        <v>201</v>
      </c>
    </row>
    <row r="146" spans="1:63" s="2" customFormat="1" ht="16.5" customHeight="1">
      <c r="A146" s="30"/>
      <c r="B146" s="31"/>
      <c r="C146" s="163" t="s">
        <v>202</v>
      </c>
      <c r="D146" s="163" t="s">
        <v>110</v>
      </c>
      <c r="E146" s="164" t="s">
        <v>203</v>
      </c>
      <c r="F146" s="165" t="s">
        <v>204</v>
      </c>
      <c r="G146" s="166" t="s">
        <v>113</v>
      </c>
      <c r="H146" s="167"/>
      <c r="I146" s="168"/>
      <c r="J146" s="35"/>
      <c r="K146" s="169" t="s">
        <v>1</v>
      </c>
      <c r="L146" s="170" t="s">
        <v>43</v>
      </c>
      <c r="M146" s="66"/>
      <c r="N146" s="171" t="e">
        <f>M146*#REF!</f>
        <v>#REF!</v>
      </c>
      <c r="O146" s="171">
        <v>0</v>
      </c>
      <c r="P146" s="171" t="e">
        <f>O146*#REF!</f>
        <v>#REF!</v>
      </c>
      <c r="Q146" s="171">
        <v>0</v>
      </c>
      <c r="R146" s="172" t="e">
        <f>Q146*#REF!</f>
        <v>#REF!</v>
      </c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P146" s="173" t="s">
        <v>114</v>
      </c>
      <c r="AR146" s="173" t="s">
        <v>110</v>
      </c>
      <c r="AS146" s="173" t="s">
        <v>85</v>
      </c>
      <c r="AW146" s="14" t="s">
        <v>109</v>
      </c>
      <c r="BC146" s="174" t="e">
        <f>IF(L146="základní",#REF!,0)</f>
        <v>#REF!</v>
      </c>
      <c r="BD146" s="174">
        <f>IF(L146="snížená",#REF!,0)</f>
        <v>0</v>
      </c>
      <c r="BE146" s="174">
        <f>IF(L146="zákl. přenesená",#REF!,0)</f>
        <v>0</v>
      </c>
      <c r="BF146" s="174">
        <f>IF(L146="sníž. přenesená",#REF!,0)</f>
        <v>0</v>
      </c>
      <c r="BG146" s="174">
        <f>IF(L146="nulová",#REF!,0)</f>
        <v>0</v>
      </c>
      <c r="BH146" s="14" t="s">
        <v>83</v>
      </c>
      <c r="BI146" s="174" t="e">
        <f>ROUND(H146*#REF!,2)</f>
        <v>#REF!</v>
      </c>
      <c r="BJ146" s="14" t="s">
        <v>114</v>
      </c>
      <c r="BK146" s="173" t="s">
        <v>205</v>
      </c>
    </row>
    <row r="147" spans="1:63" s="12" customFormat="1" ht="22.9" customHeight="1">
      <c r="B147" s="150"/>
      <c r="C147" s="151"/>
      <c r="D147" s="152" t="s">
        <v>77</v>
      </c>
      <c r="E147" s="180" t="s">
        <v>206</v>
      </c>
      <c r="F147" s="180" t="s">
        <v>207</v>
      </c>
      <c r="G147" s="151"/>
      <c r="H147" s="154"/>
      <c r="I147" s="151"/>
      <c r="J147" s="155"/>
      <c r="K147" s="156"/>
      <c r="L147" s="157"/>
      <c r="M147" s="157"/>
      <c r="N147" s="158" t="e">
        <f>SUM(N148:N172)</f>
        <v>#REF!</v>
      </c>
      <c r="O147" s="157"/>
      <c r="P147" s="158" t="e">
        <f>SUM(P148:P172)</f>
        <v>#REF!</v>
      </c>
      <c r="Q147" s="157"/>
      <c r="R147" s="159" t="e">
        <f>SUM(R148:R172)</f>
        <v>#REF!</v>
      </c>
      <c r="AP147" s="160" t="s">
        <v>83</v>
      </c>
      <c r="AR147" s="161" t="s">
        <v>77</v>
      </c>
      <c r="AS147" s="161" t="s">
        <v>83</v>
      </c>
      <c r="AW147" s="160" t="s">
        <v>109</v>
      </c>
      <c r="BI147" s="162" t="e">
        <f>SUM(BI148:BI172)</f>
        <v>#REF!</v>
      </c>
    </row>
    <row r="148" spans="1:63" s="2" customFormat="1" ht="16.5" customHeight="1">
      <c r="A148" s="30"/>
      <c r="B148" s="31"/>
      <c r="C148" s="163" t="s">
        <v>208</v>
      </c>
      <c r="D148" s="163" t="s">
        <v>110</v>
      </c>
      <c r="E148" s="164" t="s">
        <v>209</v>
      </c>
      <c r="F148" s="165" t="s">
        <v>210</v>
      </c>
      <c r="G148" s="166" t="s">
        <v>113</v>
      </c>
      <c r="H148" s="167"/>
      <c r="I148" s="168"/>
      <c r="J148" s="35"/>
      <c r="K148" s="169" t="s">
        <v>1</v>
      </c>
      <c r="L148" s="170" t="s">
        <v>43</v>
      </c>
      <c r="M148" s="66"/>
      <c r="N148" s="171" t="e">
        <f>M148*#REF!</f>
        <v>#REF!</v>
      </c>
      <c r="O148" s="171">
        <v>0</v>
      </c>
      <c r="P148" s="171" t="e">
        <f>O148*#REF!</f>
        <v>#REF!</v>
      </c>
      <c r="Q148" s="171">
        <v>0</v>
      </c>
      <c r="R148" s="172" t="e">
        <f>Q148*#REF!</f>
        <v>#REF!</v>
      </c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P148" s="173" t="s">
        <v>114</v>
      </c>
      <c r="AR148" s="173" t="s">
        <v>110</v>
      </c>
      <c r="AS148" s="173" t="s">
        <v>85</v>
      </c>
      <c r="AW148" s="14" t="s">
        <v>109</v>
      </c>
      <c r="BC148" s="174" t="e">
        <f>IF(L148="základní",#REF!,0)</f>
        <v>#REF!</v>
      </c>
      <c r="BD148" s="174">
        <f>IF(L148="snížená",#REF!,0)</f>
        <v>0</v>
      </c>
      <c r="BE148" s="174">
        <f>IF(L148="zákl. přenesená",#REF!,0)</f>
        <v>0</v>
      </c>
      <c r="BF148" s="174">
        <f>IF(L148="sníž. přenesená",#REF!,0)</f>
        <v>0</v>
      </c>
      <c r="BG148" s="174">
        <f>IF(L148="nulová",#REF!,0)</f>
        <v>0</v>
      </c>
      <c r="BH148" s="14" t="s">
        <v>83</v>
      </c>
      <c r="BI148" s="174" t="e">
        <f>ROUND(H148*#REF!,2)</f>
        <v>#REF!</v>
      </c>
      <c r="BJ148" s="14" t="s">
        <v>114</v>
      </c>
      <c r="BK148" s="173" t="s">
        <v>211</v>
      </c>
    </row>
    <row r="149" spans="1:63" s="2" customFormat="1" ht="16.5" customHeight="1">
      <c r="A149" s="30"/>
      <c r="B149" s="31"/>
      <c r="C149" s="163" t="s">
        <v>212</v>
      </c>
      <c r="D149" s="163" t="s">
        <v>110</v>
      </c>
      <c r="E149" s="164" t="s">
        <v>213</v>
      </c>
      <c r="F149" s="165" t="s">
        <v>214</v>
      </c>
      <c r="G149" s="166" t="s">
        <v>113</v>
      </c>
      <c r="H149" s="167"/>
      <c r="I149" s="168"/>
      <c r="J149" s="35"/>
      <c r="K149" s="169" t="s">
        <v>1</v>
      </c>
      <c r="L149" s="170" t="s">
        <v>43</v>
      </c>
      <c r="M149" s="66"/>
      <c r="N149" s="171" t="e">
        <f>M149*#REF!</f>
        <v>#REF!</v>
      </c>
      <c r="O149" s="171">
        <v>0</v>
      </c>
      <c r="P149" s="171" t="e">
        <f>O149*#REF!</f>
        <v>#REF!</v>
      </c>
      <c r="Q149" s="171">
        <v>0</v>
      </c>
      <c r="R149" s="172" t="e">
        <f>Q149*#REF!</f>
        <v>#REF!</v>
      </c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P149" s="173" t="s">
        <v>114</v>
      </c>
      <c r="AR149" s="173" t="s">
        <v>110</v>
      </c>
      <c r="AS149" s="173" t="s">
        <v>85</v>
      </c>
      <c r="AW149" s="14" t="s">
        <v>109</v>
      </c>
      <c r="BC149" s="174" t="e">
        <f>IF(L149="základní",#REF!,0)</f>
        <v>#REF!</v>
      </c>
      <c r="BD149" s="174">
        <f>IF(L149="snížená",#REF!,0)</f>
        <v>0</v>
      </c>
      <c r="BE149" s="174">
        <f>IF(L149="zákl. přenesená",#REF!,0)</f>
        <v>0</v>
      </c>
      <c r="BF149" s="174">
        <f>IF(L149="sníž. přenesená",#REF!,0)</f>
        <v>0</v>
      </c>
      <c r="BG149" s="174">
        <f>IF(L149="nulová",#REF!,0)</f>
        <v>0</v>
      </c>
      <c r="BH149" s="14" t="s">
        <v>83</v>
      </c>
      <c r="BI149" s="174" t="e">
        <f>ROUND(H149*#REF!,2)</f>
        <v>#REF!</v>
      </c>
      <c r="BJ149" s="14" t="s">
        <v>114</v>
      </c>
      <c r="BK149" s="173" t="s">
        <v>215</v>
      </c>
    </row>
    <row r="150" spans="1:63" s="2" customFormat="1" ht="16.5" customHeight="1">
      <c r="A150" s="30"/>
      <c r="B150" s="31"/>
      <c r="C150" s="163" t="s">
        <v>216</v>
      </c>
      <c r="D150" s="163" t="s">
        <v>110</v>
      </c>
      <c r="E150" s="164" t="s">
        <v>217</v>
      </c>
      <c r="F150" s="165" t="s">
        <v>218</v>
      </c>
      <c r="G150" s="166" t="s">
        <v>113</v>
      </c>
      <c r="H150" s="167"/>
      <c r="I150" s="168"/>
      <c r="J150" s="35"/>
      <c r="K150" s="169" t="s">
        <v>1</v>
      </c>
      <c r="L150" s="170" t="s">
        <v>43</v>
      </c>
      <c r="M150" s="66"/>
      <c r="N150" s="171" t="e">
        <f>M150*#REF!</f>
        <v>#REF!</v>
      </c>
      <c r="O150" s="171">
        <v>0</v>
      </c>
      <c r="P150" s="171" t="e">
        <f>O150*#REF!</f>
        <v>#REF!</v>
      </c>
      <c r="Q150" s="171">
        <v>0</v>
      </c>
      <c r="R150" s="172" t="e">
        <f>Q150*#REF!</f>
        <v>#REF!</v>
      </c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P150" s="173" t="s">
        <v>114</v>
      </c>
      <c r="AR150" s="173" t="s">
        <v>110</v>
      </c>
      <c r="AS150" s="173" t="s">
        <v>85</v>
      </c>
      <c r="AW150" s="14" t="s">
        <v>109</v>
      </c>
      <c r="BC150" s="174" t="e">
        <f>IF(L150="základní",#REF!,0)</f>
        <v>#REF!</v>
      </c>
      <c r="BD150" s="174">
        <f>IF(L150="snížená",#REF!,0)</f>
        <v>0</v>
      </c>
      <c r="BE150" s="174">
        <f>IF(L150="zákl. přenesená",#REF!,0)</f>
        <v>0</v>
      </c>
      <c r="BF150" s="174">
        <f>IF(L150="sníž. přenesená",#REF!,0)</f>
        <v>0</v>
      </c>
      <c r="BG150" s="174">
        <f>IF(L150="nulová",#REF!,0)</f>
        <v>0</v>
      </c>
      <c r="BH150" s="14" t="s">
        <v>83</v>
      </c>
      <c r="BI150" s="174" t="e">
        <f>ROUND(H150*#REF!,2)</f>
        <v>#REF!</v>
      </c>
      <c r="BJ150" s="14" t="s">
        <v>114</v>
      </c>
      <c r="BK150" s="173" t="s">
        <v>219</v>
      </c>
    </row>
    <row r="151" spans="1:63" s="2" customFormat="1" ht="24.2" customHeight="1">
      <c r="A151" s="30"/>
      <c r="B151" s="31"/>
      <c r="C151" s="163" t="s">
        <v>220</v>
      </c>
      <c r="D151" s="163" t="s">
        <v>110</v>
      </c>
      <c r="E151" s="164" t="s">
        <v>221</v>
      </c>
      <c r="F151" s="165" t="s">
        <v>222</v>
      </c>
      <c r="G151" s="166" t="s">
        <v>113</v>
      </c>
      <c r="H151" s="167"/>
      <c r="I151" s="168"/>
      <c r="J151" s="35"/>
      <c r="K151" s="169" t="s">
        <v>1</v>
      </c>
      <c r="L151" s="170" t="s">
        <v>43</v>
      </c>
      <c r="M151" s="66"/>
      <c r="N151" s="171" t="e">
        <f>M151*#REF!</f>
        <v>#REF!</v>
      </c>
      <c r="O151" s="171">
        <v>0</v>
      </c>
      <c r="P151" s="171" t="e">
        <f>O151*#REF!</f>
        <v>#REF!</v>
      </c>
      <c r="Q151" s="171">
        <v>0</v>
      </c>
      <c r="R151" s="172" t="e">
        <f>Q151*#REF!</f>
        <v>#REF!</v>
      </c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P151" s="173" t="s">
        <v>114</v>
      </c>
      <c r="AR151" s="173" t="s">
        <v>110</v>
      </c>
      <c r="AS151" s="173" t="s">
        <v>85</v>
      </c>
      <c r="AW151" s="14" t="s">
        <v>109</v>
      </c>
      <c r="BC151" s="174" t="e">
        <f>IF(L151="základní",#REF!,0)</f>
        <v>#REF!</v>
      </c>
      <c r="BD151" s="174">
        <f>IF(L151="snížená",#REF!,0)</f>
        <v>0</v>
      </c>
      <c r="BE151" s="174">
        <f>IF(L151="zákl. přenesená",#REF!,0)</f>
        <v>0</v>
      </c>
      <c r="BF151" s="174">
        <f>IF(L151="sníž. přenesená",#REF!,0)</f>
        <v>0</v>
      </c>
      <c r="BG151" s="174">
        <f>IF(L151="nulová",#REF!,0)</f>
        <v>0</v>
      </c>
      <c r="BH151" s="14" t="s">
        <v>83</v>
      </c>
      <c r="BI151" s="174" t="e">
        <f>ROUND(H151*#REF!,2)</f>
        <v>#REF!</v>
      </c>
      <c r="BJ151" s="14" t="s">
        <v>114</v>
      </c>
      <c r="BK151" s="173" t="s">
        <v>223</v>
      </c>
    </row>
    <row r="152" spans="1:63" s="2" customFormat="1" ht="16.5" customHeight="1">
      <c r="A152" s="30"/>
      <c r="B152" s="31"/>
      <c r="C152" s="163" t="s">
        <v>224</v>
      </c>
      <c r="D152" s="163" t="s">
        <v>110</v>
      </c>
      <c r="E152" s="164" t="s">
        <v>225</v>
      </c>
      <c r="F152" s="165" t="s">
        <v>226</v>
      </c>
      <c r="G152" s="166" t="s">
        <v>113</v>
      </c>
      <c r="H152" s="167"/>
      <c r="I152" s="168"/>
      <c r="J152" s="35"/>
      <c r="K152" s="169" t="s">
        <v>1</v>
      </c>
      <c r="L152" s="170" t="s">
        <v>43</v>
      </c>
      <c r="M152" s="66"/>
      <c r="N152" s="171" t="e">
        <f>M152*#REF!</f>
        <v>#REF!</v>
      </c>
      <c r="O152" s="171">
        <v>0</v>
      </c>
      <c r="P152" s="171" t="e">
        <f>O152*#REF!</f>
        <v>#REF!</v>
      </c>
      <c r="Q152" s="171">
        <v>0</v>
      </c>
      <c r="R152" s="172" t="e">
        <f>Q152*#REF!</f>
        <v>#REF!</v>
      </c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P152" s="173" t="s">
        <v>114</v>
      </c>
      <c r="AR152" s="173" t="s">
        <v>110</v>
      </c>
      <c r="AS152" s="173" t="s">
        <v>85</v>
      </c>
      <c r="AW152" s="14" t="s">
        <v>109</v>
      </c>
      <c r="BC152" s="174" t="e">
        <f>IF(L152="základní",#REF!,0)</f>
        <v>#REF!</v>
      </c>
      <c r="BD152" s="174">
        <f>IF(L152="snížená",#REF!,0)</f>
        <v>0</v>
      </c>
      <c r="BE152" s="174">
        <f>IF(L152="zákl. přenesená",#REF!,0)</f>
        <v>0</v>
      </c>
      <c r="BF152" s="174">
        <f>IF(L152="sníž. přenesená",#REF!,0)</f>
        <v>0</v>
      </c>
      <c r="BG152" s="174">
        <f>IF(L152="nulová",#REF!,0)</f>
        <v>0</v>
      </c>
      <c r="BH152" s="14" t="s">
        <v>83</v>
      </c>
      <c r="BI152" s="174" t="e">
        <f>ROUND(H152*#REF!,2)</f>
        <v>#REF!</v>
      </c>
      <c r="BJ152" s="14" t="s">
        <v>114</v>
      </c>
      <c r="BK152" s="173" t="s">
        <v>227</v>
      </c>
    </row>
    <row r="153" spans="1:63" s="2" customFormat="1" ht="16.5" customHeight="1">
      <c r="A153" s="30"/>
      <c r="B153" s="31"/>
      <c r="C153" s="163" t="s">
        <v>228</v>
      </c>
      <c r="D153" s="163" t="s">
        <v>110</v>
      </c>
      <c r="E153" s="164" t="s">
        <v>229</v>
      </c>
      <c r="F153" s="165" t="s">
        <v>230</v>
      </c>
      <c r="G153" s="166" t="s">
        <v>113</v>
      </c>
      <c r="H153" s="167"/>
      <c r="I153" s="168"/>
      <c r="J153" s="35"/>
      <c r="K153" s="169" t="s">
        <v>1</v>
      </c>
      <c r="L153" s="170" t="s">
        <v>43</v>
      </c>
      <c r="M153" s="66"/>
      <c r="N153" s="171" t="e">
        <f>M153*#REF!</f>
        <v>#REF!</v>
      </c>
      <c r="O153" s="171">
        <v>0</v>
      </c>
      <c r="P153" s="171" t="e">
        <f>O153*#REF!</f>
        <v>#REF!</v>
      </c>
      <c r="Q153" s="171">
        <v>0</v>
      </c>
      <c r="R153" s="172" t="e">
        <f>Q153*#REF!</f>
        <v>#REF!</v>
      </c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P153" s="173" t="s">
        <v>114</v>
      </c>
      <c r="AR153" s="173" t="s">
        <v>110</v>
      </c>
      <c r="AS153" s="173" t="s">
        <v>85</v>
      </c>
      <c r="AW153" s="14" t="s">
        <v>109</v>
      </c>
      <c r="BC153" s="174" t="e">
        <f>IF(L153="základní",#REF!,0)</f>
        <v>#REF!</v>
      </c>
      <c r="BD153" s="174">
        <f>IF(L153="snížená",#REF!,0)</f>
        <v>0</v>
      </c>
      <c r="BE153" s="174">
        <f>IF(L153="zákl. přenesená",#REF!,0)</f>
        <v>0</v>
      </c>
      <c r="BF153" s="174">
        <f>IF(L153="sníž. přenesená",#REF!,0)</f>
        <v>0</v>
      </c>
      <c r="BG153" s="174">
        <f>IF(L153="nulová",#REF!,0)</f>
        <v>0</v>
      </c>
      <c r="BH153" s="14" t="s">
        <v>83</v>
      </c>
      <c r="BI153" s="174" t="e">
        <f>ROUND(H153*#REF!,2)</f>
        <v>#REF!</v>
      </c>
      <c r="BJ153" s="14" t="s">
        <v>114</v>
      </c>
      <c r="BK153" s="173" t="s">
        <v>231</v>
      </c>
    </row>
    <row r="154" spans="1:63" s="2" customFormat="1" ht="16.5" customHeight="1">
      <c r="A154" s="30"/>
      <c r="B154" s="31"/>
      <c r="C154" s="163" t="s">
        <v>232</v>
      </c>
      <c r="D154" s="163" t="s">
        <v>110</v>
      </c>
      <c r="E154" s="164" t="s">
        <v>233</v>
      </c>
      <c r="F154" s="165" t="s">
        <v>234</v>
      </c>
      <c r="G154" s="166" t="s">
        <v>113</v>
      </c>
      <c r="H154" s="167"/>
      <c r="I154" s="168"/>
      <c r="J154" s="35"/>
      <c r="K154" s="169" t="s">
        <v>1</v>
      </c>
      <c r="L154" s="170" t="s">
        <v>43</v>
      </c>
      <c r="M154" s="66"/>
      <c r="N154" s="171" t="e">
        <f>M154*#REF!</f>
        <v>#REF!</v>
      </c>
      <c r="O154" s="171">
        <v>0</v>
      </c>
      <c r="P154" s="171" t="e">
        <f>O154*#REF!</f>
        <v>#REF!</v>
      </c>
      <c r="Q154" s="171">
        <v>0</v>
      </c>
      <c r="R154" s="172" t="e">
        <f>Q154*#REF!</f>
        <v>#REF!</v>
      </c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P154" s="173" t="s">
        <v>114</v>
      </c>
      <c r="AR154" s="173" t="s">
        <v>110</v>
      </c>
      <c r="AS154" s="173" t="s">
        <v>85</v>
      </c>
      <c r="AW154" s="14" t="s">
        <v>109</v>
      </c>
      <c r="BC154" s="174" t="e">
        <f>IF(L154="základní",#REF!,0)</f>
        <v>#REF!</v>
      </c>
      <c r="BD154" s="174">
        <f>IF(L154="snížená",#REF!,0)</f>
        <v>0</v>
      </c>
      <c r="BE154" s="174">
        <f>IF(L154="zákl. přenesená",#REF!,0)</f>
        <v>0</v>
      </c>
      <c r="BF154" s="174">
        <f>IF(L154="sníž. přenesená",#REF!,0)</f>
        <v>0</v>
      </c>
      <c r="BG154" s="174">
        <f>IF(L154="nulová",#REF!,0)</f>
        <v>0</v>
      </c>
      <c r="BH154" s="14" t="s">
        <v>83</v>
      </c>
      <c r="BI154" s="174" t="e">
        <f>ROUND(H154*#REF!,2)</f>
        <v>#REF!</v>
      </c>
      <c r="BJ154" s="14" t="s">
        <v>114</v>
      </c>
      <c r="BK154" s="173" t="s">
        <v>235</v>
      </c>
    </row>
    <row r="155" spans="1:63" s="2" customFormat="1" ht="16.5" customHeight="1">
      <c r="A155" s="30"/>
      <c r="B155" s="31"/>
      <c r="C155" s="163" t="s">
        <v>236</v>
      </c>
      <c r="D155" s="163" t="s">
        <v>110</v>
      </c>
      <c r="E155" s="164" t="s">
        <v>237</v>
      </c>
      <c r="F155" s="165" t="s">
        <v>238</v>
      </c>
      <c r="G155" s="166" t="s">
        <v>113</v>
      </c>
      <c r="H155" s="167"/>
      <c r="I155" s="168"/>
      <c r="J155" s="35"/>
      <c r="K155" s="169" t="s">
        <v>1</v>
      </c>
      <c r="L155" s="170" t="s">
        <v>43</v>
      </c>
      <c r="M155" s="66"/>
      <c r="N155" s="171" t="e">
        <f>M155*#REF!</f>
        <v>#REF!</v>
      </c>
      <c r="O155" s="171">
        <v>0</v>
      </c>
      <c r="P155" s="171" t="e">
        <f>O155*#REF!</f>
        <v>#REF!</v>
      </c>
      <c r="Q155" s="171">
        <v>0</v>
      </c>
      <c r="R155" s="172" t="e">
        <f>Q155*#REF!</f>
        <v>#REF!</v>
      </c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P155" s="173" t="s">
        <v>114</v>
      </c>
      <c r="AR155" s="173" t="s">
        <v>110</v>
      </c>
      <c r="AS155" s="173" t="s">
        <v>85</v>
      </c>
      <c r="AW155" s="14" t="s">
        <v>109</v>
      </c>
      <c r="BC155" s="174" t="e">
        <f>IF(L155="základní",#REF!,0)</f>
        <v>#REF!</v>
      </c>
      <c r="BD155" s="174">
        <f>IF(L155="snížená",#REF!,0)</f>
        <v>0</v>
      </c>
      <c r="BE155" s="174">
        <f>IF(L155="zákl. přenesená",#REF!,0)</f>
        <v>0</v>
      </c>
      <c r="BF155" s="174">
        <f>IF(L155="sníž. přenesená",#REF!,0)</f>
        <v>0</v>
      </c>
      <c r="BG155" s="174">
        <f>IF(L155="nulová",#REF!,0)</f>
        <v>0</v>
      </c>
      <c r="BH155" s="14" t="s">
        <v>83</v>
      </c>
      <c r="BI155" s="174" t="e">
        <f>ROUND(H155*#REF!,2)</f>
        <v>#REF!</v>
      </c>
      <c r="BJ155" s="14" t="s">
        <v>114</v>
      </c>
      <c r="BK155" s="173" t="s">
        <v>239</v>
      </c>
    </row>
    <row r="156" spans="1:63" s="2" customFormat="1" ht="16.5" customHeight="1">
      <c r="A156" s="30"/>
      <c r="B156" s="31"/>
      <c r="C156" s="163" t="s">
        <v>240</v>
      </c>
      <c r="D156" s="163" t="s">
        <v>110</v>
      </c>
      <c r="E156" s="164" t="s">
        <v>241</v>
      </c>
      <c r="F156" s="165" t="s">
        <v>242</v>
      </c>
      <c r="G156" s="166" t="s">
        <v>113</v>
      </c>
      <c r="H156" s="167"/>
      <c r="I156" s="168"/>
      <c r="J156" s="35"/>
      <c r="K156" s="169" t="s">
        <v>1</v>
      </c>
      <c r="L156" s="170" t="s">
        <v>43</v>
      </c>
      <c r="M156" s="66"/>
      <c r="N156" s="171" t="e">
        <f>M156*#REF!</f>
        <v>#REF!</v>
      </c>
      <c r="O156" s="171">
        <v>0</v>
      </c>
      <c r="P156" s="171" t="e">
        <f>O156*#REF!</f>
        <v>#REF!</v>
      </c>
      <c r="Q156" s="171">
        <v>0</v>
      </c>
      <c r="R156" s="172" t="e">
        <f>Q156*#REF!</f>
        <v>#REF!</v>
      </c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P156" s="173" t="s">
        <v>114</v>
      </c>
      <c r="AR156" s="173" t="s">
        <v>110</v>
      </c>
      <c r="AS156" s="173" t="s">
        <v>85</v>
      </c>
      <c r="AW156" s="14" t="s">
        <v>109</v>
      </c>
      <c r="BC156" s="174" t="e">
        <f>IF(L156="základní",#REF!,0)</f>
        <v>#REF!</v>
      </c>
      <c r="BD156" s="174">
        <f>IF(L156="snížená",#REF!,0)</f>
        <v>0</v>
      </c>
      <c r="BE156" s="174">
        <f>IF(L156="zákl. přenesená",#REF!,0)</f>
        <v>0</v>
      </c>
      <c r="BF156" s="174">
        <f>IF(L156="sníž. přenesená",#REF!,0)</f>
        <v>0</v>
      </c>
      <c r="BG156" s="174">
        <f>IF(L156="nulová",#REF!,0)</f>
        <v>0</v>
      </c>
      <c r="BH156" s="14" t="s">
        <v>83</v>
      </c>
      <c r="BI156" s="174" t="e">
        <f>ROUND(H156*#REF!,2)</f>
        <v>#REF!</v>
      </c>
      <c r="BJ156" s="14" t="s">
        <v>114</v>
      </c>
      <c r="BK156" s="173" t="s">
        <v>243</v>
      </c>
    </row>
    <row r="157" spans="1:63" s="2" customFormat="1" ht="21.75" customHeight="1">
      <c r="A157" s="30"/>
      <c r="B157" s="31"/>
      <c r="C157" s="163" t="s">
        <v>244</v>
      </c>
      <c r="D157" s="163" t="s">
        <v>110</v>
      </c>
      <c r="E157" s="164" t="s">
        <v>245</v>
      </c>
      <c r="F157" s="165" t="s">
        <v>246</v>
      </c>
      <c r="G157" s="166" t="s">
        <v>113</v>
      </c>
      <c r="H157" s="167"/>
      <c r="I157" s="168"/>
      <c r="J157" s="35"/>
      <c r="K157" s="169" t="s">
        <v>1</v>
      </c>
      <c r="L157" s="170" t="s">
        <v>43</v>
      </c>
      <c r="M157" s="66"/>
      <c r="N157" s="171" t="e">
        <f>M157*#REF!</f>
        <v>#REF!</v>
      </c>
      <c r="O157" s="171">
        <v>0</v>
      </c>
      <c r="P157" s="171" t="e">
        <f>O157*#REF!</f>
        <v>#REF!</v>
      </c>
      <c r="Q157" s="171">
        <v>0</v>
      </c>
      <c r="R157" s="172" t="e">
        <f>Q157*#REF!</f>
        <v>#REF!</v>
      </c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P157" s="173" t="s">
        <v>114</v>
      </c>
      <c r="AR157" s="173" t="s">
        <v>110</v>
      </c>
      <c r="AS157" s="173" t="s">
        <v>85</v>
      </c>
      <c r="AW157" s="14" t="s">
        <v>109</v>
      </c>
      <c r="BC157" s="174" t="e">
        <f>IF(L157="základní",#REF!,0)</f>
        <v>#REF!</v>
      </c>
      <c r="BD157" s="174">
        <f>IF(L157="snížená",#REF!,0)</f>
        <v>0</v>
      </c>
      <c r="BE157" s="174">
        <f>IF(L157="zákl. přenesená",#REF!,0)</f>
        <v>0</v>
      </c>
      <c r="BF157" s="174">
        <f>IF(L157="sníž. přenesená",#REF!,0)</f>
        <v>0</v>
      </c>
      <c r="BG157" s="174">
        <f>IF(L157="nulová",#REF!,0)</f>
        <v>0</v>
      </c>
      <c r="BH157" s="14" t="s">
        <v>83</v>
      </c>
      <c r="BI157" s="174" t="e">
        <f>ROUND(H157*#REF!,2)</f>
        <v>#REF!</v>
      </c>
      <c r="BJ157" s="14" t="s">
        <v>114</v>
      </c>
      <c r="BK157" s="173" t="s">
        <v>247</v>
      </c>
    </row>
    <row r="158" spans="1:63" s="2" customFormat="1" ht="21.75" customHeight="1">
      <c r="A158" s="30"/>
      <c r="B158" s="31"/>
      <c r="C158" s="163" t="s">
        <v>248</v>
      </c>
      <c r="D158" s="163" t="s">
        <v>110</v>
      </c>
      <c r="E158" s="164" t="s">
        <v>249</v>
      </c>
      <c r="F158" s="165" t="s">
        <v>250</v>
      </c>
      <c r="G158" s="166" t="s">
        <v>251</v>
      </c>
      <c r="H158" s="167"/>
      <c r="I158" s="168"/>
      <c r="J158" s="35"/>
      <c r="K158" s="169" t="s">
        <v>1</v>
      </c>
      <c r="L158" s="170" t="s">
        <v>43</v>
      </c>
      <c r="M158" s="66"/>
      <c r="N158" s="171" t="e">
        <f>M158*#REF!</f>
        <v>#REF!</v>
      </c>
      <c r="O158" s="171">
        <v>0</v>
      </c>
      <c r="P158" s="171" t="e">
        <f>O158*#REF!</f>
        <v>#REF!</v>
      </c>
      <c r="Q158" s="171">
        <v>0</v>
      </c>
      <c r="R158" s="172" t="e">
        <f>Q158*#REF!</f>
        <v>#REF!</v>
      </c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P158" s="173" t="s">
        <v>114</v>
      </c>
      <c r="AR158" s="173" t="s">
        <v>110</v>
      </c>
      <c r="AS158" s="173" t="s">
        <v>85</v>
      </c>
      <c r="AW158" s="14" t="s">
        <v>109</v>
      </c>
      <c r="BC158" s="174" t="e">
        <f>IF(L158="základní",#REF!,0)</f>
        <v>#REF!</v>
      </c>
      <c r="BD158" s="174">
        <f>IF(L158="snížená",#REF!,0)</f>
        <v>0</v>
      </c>
      <c r="BE158" s="174">
        <f>IF(L158="zákl. přenesená",#REF!,0)</f>
        <v>0</v>
      </c>
      <c r="BF158" s="174">
        <f>IF(L158="sníž. přenesená",#REF!,0)</f>
        <v>0</v>
      </c>
      <c r="BG158" s="174">
        <f>IF(L158="nulová",#REF!,0)</f>
        <v>0</v>
      </c>
      <c r="BH158" s="14" t="s">
        <v>83</v>
      </c>
      <c r="BI158" s="174" t="e">
        <f>ROUND(H158*#REF!,2)</f>
        <v>#REF!</v>
      </c>
      <c r="BJ158" s="14" t="s">
        <v>114</v>
      </c>
      <c r="BK158" s="173" t="s">
        <v>252</v>
      </c>
    </row>
    <row r="159" spans="1:63" s="2" customFormat="1" ht="16.5" customHeight="1">
      <c r="A159" s="30"/>
      <c r="B159" s="31"/>
      <c r="C159" s="163" t="s">
        <v>253</v>
      </c>
      <c r="D159" s="163" t="s">
        <v>110</v>
      </c>
      <c r="E159" s="164" t="s">
        <v>254</v>
      </c>
      <c r="F159" s="165" t="s">
        <v>255</v>
      </c>
      <c r="G159" s="166" t="s">
        <v>251</v>
      </c>
      <c r="H159" s="167"/>
      <c r="I159" s="168"/>
      <c r="J159" s="35"/>
      <c r="K159" s="169" t="s">
        <v>1</v>
      </c>
      <c r="L159" s="170" t="s">
        <v>43</v>
      </c>
      <c r="M159" s="66"/>
      <c r="N159" s="171" t="e">
        <f>M159*#REF!</f>
        <v>#REF!</v>
      </c>
      <c r="O159" s="171">
        <v>0</v>
      </c>
      <c r="P159" s="171" t="e">
        <f>O159*#REF!</f>
        <v>#REF!</v>
      </c>
      <c r="Q159" s="171">
        <v>0</v>
      </c>
      <c r="R159" s="172" t="e">
        <f>Q159*#REF!</f>
        <v>#REF!</v>
      </c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P159" s="173" t="s">
        <v>114</v>
      </c>
      <c r="AR159" s="173" t="s">
        <v>110</v>
      </c>
      <c r="AS159" s="173" t="s">
        <v>85</v>
      </c>
      <c r="AW159" s="14" t="s">
        <v>109</v>
      </c>
      <c r="BC159" s="174" t="e">
        <f>IF(L159="základní",#REF!,0)</f>
        <v>#REF!</v>
      </c>
      <c r="BD159" s="174">
        <f>IF(L159="snížená",#REF!,0)</f>
        <v>0</v>
      </c>
      <c r="BE159" s="174">
        <f>IF(L159="zákl. přenesená",#REF!,0)</f>
        <v>0</v>
      </c>
      <c r="BF159" s="174">
        <f>IF(L159="sníž. přenesená",#REF!,0)</f>
        <v>0</v>
      </c>
      <c r="BG159" s="174">
        <f>IF(L159="nulová",#REF!,0)</f>
        <v>0</v>
      </c>
      <c r="BH159" s="14" t="s">
        <v>83</v>
      </c>
      <c r="BI159" s="174" t="e">
        <f>ROUND(H159*#REF!,2)</f>
        <v>#REF!</v>
      </c>
      <c r="BJ159" s="14" t="s">
        <v>114</v>
      </c>
      <c r="BK159" s="173" t="s">
        <v>256</v>
      </c>
    </row>
    <row r="160" spans="1:63" s="2" customFormat="1" ht="16.5" customHeight="1">
      <c r="A160" s="30"/>
      <c r="B160" s="31"/>
      <c r="C160" s="163" t="s">
        <v>257</v>
      </c>
      <c r="D160" s="163" t="s">
        <v>110</v>
      </c>
      <c r="E160" s="164" t="s">
        <v>258</v>
      </c>
      <c r="F160" s="165" t="s">
        <v>259</v>
      </c>
      <c r="G160" s="166" t="s">
        <v>113</v>
      </c>
      <c r="H160" s="167"/>
      <c r="I160" s="168"/>
      <c r="J160" s="35"/>
      <c r="K160" s="169" t="s">
        <v>1</v>
      </c>
      <c r="L160" s="170" t="s">
        <v>43</v>
      </c>
      <c r="M160" s="66"/>
      <c r="N160" s="171" t="e">
        <f>M160*#REF!</f>
        <v>#REF!</v>
      </c>
      <c r="O160" s="171">
        <v>0</v>
      </c>
      <c r="P160" s="171" t="e">
        <f>O160*#REF!</f>
        <v>#REF!</v>
      </c>
      <c r="Q160" s="171">
        <v>0</v>
      </c>
      <c r="R160" s="172" t="e">
        <f>Q160*#REF!</f>
        <v>#REF!</v>
      </c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P160" s="173" t="s">
        <v>114</v>
      </c>
      <c r="AR160" s="173" t="s">
        <v>110</v>
      </c>
      <c r="AS160" s="173" t="s">
        <v>85</v>
      </c>
      <c r="AW160" s="14" t="s">
        <v>109</v>
      </c>
      <c r="BC160" s="174" t="e">
        <f>IF(L160="základní",#REF!,0)</f>
        <v>#REF!</v>
      </c>
      <c r="BD160" s="174">
        <f>IF(L160="snížená",#REF!,0)</f>
        <v>0</v>
      </c>
      <c r="BE160" s="174">
        <f>IF(L160="zákl. přenesená",#REF!,0)</f>
        <v>0</v>
      </c>
      <c r="BF160" s="174">
        <f>IF(L160="sníž. přenesená",#REF!,0)</f>
        <v>0</v>
      </c>
      <c r="BG160" s="174">
        <f>IF(L160="nulová",#REF!,0)</f>
        <v>0</v>
      </c>
      <c r="BH160" s="14" t="s">
        <v>83</v>
      </c>
      <c r="BI160" s="174" t="e">
        <f>ROUND(H160*#REF!,2)</f>
        <v>#REF!</v>
      </c>
      <c r="BJ160" s="14" t="s">
        <v>114</v>
      </c>
      <c r="BK160" s="173" t="s">
        <v>260</v>
      </c>
    </row>
    <row r="161" spans="1:63" s="2" customFormat="1" ht="16.5" customHeight="1">
      <c r="A161" s="30"/>
      <c r="B161" s="31"/>
      <c r="C161" s="163" t="s">
        <v>261</v>
      </c>
      <c r="D161" s="163" t="s">
        <v>110</v>
      </c>
      <c r="E161" s="164" t="s">
        <v>262</v>
      </c>
      <c r="F161" s="165" t="s">
        <v>263</v>
      </c>
      <c r="G161" s="166" t="s">
        <v>113</v>
      </c>
      <c r="H161" s="167"/>
      <c r="I161" s="168"/>
      <c r="J161" s="35"/>
      <c r="K161" s="169" t="s">
        <v>1</v>
      </c>
      <c r="L161" s="170" t="s">
        <v>43</v>
      </c>
      <c r="M161" s="66"/>
      <c r="N161" s="171" t="e">
        <f>M161*#REF!</f>
        <v>#REF!</v>
      </c>
      <c r="O161" s="171">
        <v>0</v>
      </c>
      <c r="P161" s="171" t="e">
        <f>O161*#REF!</f>
        <v>#REF!</v>
      </c>
      <c r="Q161" s="171">
        <v>0</v>
      </c>
      <c r="R161" s="172" t="e">
        <f>Q161*#REF!</f>
        <v>#REF!</v>
      </c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P161" s="173" t="s">
        <v>114</v>
      </c>
      <c r="AR161" s="173" t="s">
        <v>110</v>
      </c>
      <c r="AS161" s="173" t="s">
        <v>85</v>
      </c>
      <c r="AW161" s="14" t="s">
        <v>109</v>
      </c>
      <c r="BC161" s="174" t="e">
        <f>IF(L161="základní",#REF!,0)</f>
        <v>#REF!</v>
      </c>
      <c r="BD161" s="174">
        <f>IF(L161="snížená",#REF!,0)</f>
        <v>0</v>
      </c>
      <c r="BE161" s="174">
        <f>IF(L161="zákl. přenesená",#REF!,0)</f>
        <v>0</v>
      </c>
      <c r="BF161" s="174">
        <f>IF(L161="sníž. přenesená",#REF!,0)</f>
        <v>0</v>
      </c>
      <c r="BG161" s="174">
        <f>IF(L161="nulová",#REF!,0)</f>
        <v>0</v>
      </c>
      <c r="BH161" s="14" t="s">
        <v>83</v>
      </c>
      <c r="BI161" s="174" t="e">
        <f>ROUND(H161*#REF!,2)</f>
        <v>#REF!</v>
      </c>
      <c r="BJ161" s="14" t="s">
        <v>114</v>
      </c>
      <c r="BK161" s="173" t="s">
        <v>264</v>
      </c>
    </row>
    <row r="162" spans="1:63" s="2" customFormat="1" ht="16.5" customHeight="1">
      <c r="A162" s="30"/>
      <c r="B162" s="31"/>
      <c r="C162" s="163" t="s">
        <v>265</v>
      </c>
      <c r="D162" s="163" t="s">
        <v>110</v>
      </c>
      <c r="E162" s="164" t="s">
        <v>266</v>
      </c>
      <c r="F162" s="165" t="s">
        <v>267</v>
      </c>
      <c r="G162" s="166" t="s">
        <v>113</v>
      </c>
      <c r="H162" s="167"/>
      <c r="I162" s="168"/>
      <c r="J162" s="35"/>
      <c r="K162" s="169" t="s">
        <v>1</v>
      </c>
      <c r="L162" s="170" t="s">
        <v>43</v>
      </c>
      <c r="M162" s="66"/>
      <c r="N162" s="171" t="e">
        <f>M162*#REF!</f>
        <v>#REF!</v>
      </c>
      <c r="O162" s="171">
        <v>0</v>
      </c>
      <c r="P162" s="171" t="e">
        <f>O162*#REF!</f>
        <v>#REF!</v>
      </c>
      <c r="Q162" s="171">
        <v>0</v>
      </c>
      <c r="R162" s="172" t="e">
        <f>Q162*#REF!</f>
        <v>#REF!</v>
      </c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P162" s="173" t="s">
        <v>114</v>
      </c>
      <c r="AR162" s="173" t="s">
        <v>110</v>
      </c>
      <c r="AS162" s="173" t="s">
        <v>85</v>
      </c>
      <c r="AW162" s="14" t="s">
        <v>109</v>
      </c>
      <c r="BC162" s="174" t="e">
        <f>IF(L162="základní",#REF!,0)</f>
        <v>#REF!</v>
      </c>
      <c r="BD162" s="174">
        <f>IF(L162="snížená",#REF!,0)</f>
        <v>0</v>
      </c>
      <c r="BE162" s="174">
        <f>IF(L162="zákl. přenesená",#REF!,0)</f>
        <v>0</v>
      </c>
      <c r="BF162" s="174">
        <f>IF(L162="sníž. přenesená",#REF!,0)</f>
        <v>0</v>
      </c>
      <c r="BG162" s="174">
        <f>IF(L162="nulová",#REF!,0)</f>
        <v>0</v>
      </c>
      <c r="BH162" s="14" t="s">
        <v>83</v>
      </c>
      <c r="BI162" s="174" t="e">
        <f>ROUND(H162*#REF!,2)</f>
        <v>#REF!</v>
      </c>
      <c r="BJ162" s="14" t="s">
        <v>114</v>
      </c>
      <c r="BK162" s="173" t="s">
        <v>268</v>
      </c>
    </row>
    <row r="163" spans="1:63" s="2" customFormat="1" ht="16.5" customHeight="1">
      <c r="A163" s="30"/>
      <c r="B163" s="31"/>
      <c r="C163" s="163" t="s">
        <v>269</v>
      </c>
      <c r="D163" s="163" t="s">
        <v>110</v>
      </c>
      <c r="E163" s="164" t="s">
        <v>270</v>
      </c>
      <c r="F163" s="165" t="s">
        <v>271</v>
      </c>
      <c r="G163" s="166" t="s">
        <v>113</v>
      </c>
      <c r="H163" s="167"/>
      <c r="I163" s="168"/>
      <c r="J163" s="35"/>
      <c r="K163" s="169" t="s">
        <v>1</v>
      </c>
      <c r="L163" s="170" t="s">
        <v>43</v>
      </c>
      <c r="M163" s="66"/>
      <c r="N163" s="171" t="e">
        <f>M163*#REF!</f>
        <v>#REF!</v>
      </c>
      <c r="O163" s="171">
        <v>0</v>
      </c>
      <c r="P163" s="171" t="e">
        <f>O163*#REF!</f>
        <v>#REF!</v>
      </c>
      <c r="Q163" s="171">
        <v>0</v>
      </c>
      <c r="R163" s="172" t="e">
        <f>Q163*#REF!</f>
        <v>#REF!</v>
      </c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P163" s="173" t="s">
        <v>114</v>
      </c>
      <c r="AR163" s="173" t="s">
        <v>110</v>
      </c>
      <c r="AS163" s="173" t="s">
        <v>85</v>
      </c>
      <c r="AW163" s="14" t="s">
        <v>109</v>
      </c>
      <c r="BC163" s="174" t="e">
        <f>IF(L163="základní",#REF!,0)</f>
        <v>#REF!</v>
      </c>
      <c r="BD163" s="174">
        <f>IF(L163="snížená",#REF!,0)</f>
        <v>0</v>
      </c>
      <c r="BE163" s="174">
        <f>IF(L163="zákl. přenesená",#REF!,0)</f>
        <v>0</v>
      </c>
      <c r="BF163" s="174">
        <f>IF(L163="sníž. přenesená",#REF!,0)</f>
        <v>0</v>
      </c>
      <c r="BG163" s="174">
        <f>IF(L163="nulová",#REF!,0)</f>
        <v>0</v>
      </c>
      <c r="BH163" s="14" t="s">
        <v>83</v>
      </c>
      <c r="BI163" s="174" t="e">
        <f>ROUND(H163*#REF!,2)</f>
        <v>#REF!</v>
      </c>
      <c r="BJ163" s="14" t="s">
        <v>114</v>
      </c>
      <c r="BK163" s="173" t="s">
        <v>272</v>
      </c>
    </row>
    <row r="164" spans="1:63" s="2" customFormat="1" ht="24.2" customHeight="1">
      <c r="A164" s="30"/>
      <c r="B164" s="31"/>
      <c r="C164" s="163" t="s">
        <v>273</v>
      </c>
      <c r="D164" s="163" t="s">
        <v>110</v>
      </c>
      <c r="E164" s="164" t="s">
        <v>274</v>
      </c>
      <c r="F164" s="165" t="s">
        <v>275</v>
      </c>
      <c r="G164" s="166" t="s">
        <v>113</v>
      </c>
      <c r="H164" s="167"/>
      <c r="I164" s="168"/>
      <c r="J164" s="35"/>
      <c r="K164" s="169" t="s">
        <v>1</v>
      </c>
      <c r="L164" s="170" t="s">
        <v>43</v>
      </c>
      <c r="M164" s="66"/>
      <c r="N164" s="171" t="e">
        <f>M164*#REF!</f>
        <v>#REF!</v>
      </c>
      <c r="O164" s="171">
        <v>0</v>
      </c>
      <c r="P164" s="171" t="e">
        <f>O164*#REF!</f>
        <v>#REF!</v>
      </c>
      <c r="Q164" s="171">
        <v>0</v>
      </c>
      <c r="R164" s="172" t="e">
        <f>Q164*#REF!</f>
        <v>#REF!</v>
      </c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P164" s="173" t="s">
        <v>114</v>
      </c>
      <c r="AR164" s="173" t="s">
        <v>110</v>
      </c>
      <c r="AS164" s="173" t="s">
        <v>85</v>
      </c>
      <c r="AW164" s="14" t="s">
        <v>109</v>
      </c>
      <c r="BC164" s="174" t="e">
        <f>IF(L164="základní",#REF!,0)</f>
        <v>#REF!</v>
      </c>
      <c r="BD164" s="174">
        <f>IF(L164="snížená",#REF!,0)</f>
        <v>0</v>
      </c>
      <c r="BE164" s="174">
        <f>IF(L164="zákl. přenesená",#REF!,0)</f>
        <v>0</v>
      </c>
      <c r="BF164" s="174">
        <f>IF(L164="sníž. přenesená",#REF!,0)</f>
        <v>0</v>
      </c>
      <c r="BG164" s="174">
        <f>IF(L164="nulová",#REF!,0)</f>
        <v>0</v>
      </c>
      <c r="BH164" s="14" t="s">
        <v>83</v>
      </c>
      <c r="BI164" s="174" t="e">
        <f>ROUND(H164*#REF!,2)</f>
        <v>#REF!</v>
      </c>
      <c r="BJ164" s="14" t="s">
        <v>114</v>
      </c>
      <c r="BK164" s="173" t="s">
        <v>276</v>
      </c>
    </row>
    <row r="165" spans="1:63" s="2" customFormat="1" ht="16.5" customHeight="1">
      <c r="A165" s="30"/>
      <c r="B165" s="31"/>
      <c r="C165" s="163" t="s">
        <v>277</v>
      </c>
      <c r="D165" s="163" t="s">
        <v>110</v>
      </c>
      <c r="E165" s="164" t="s">
        <v>278</v>
      </c>
      <c r="F165" s="165" t="s">
        <v>279</v>
      </c>
      <c r="G165" s="166" t="s">
        <v>113</v>
      </c>
      <c r="H165" s="167"/>
      <c r="I165" s="168"/>
      <c r="J165" s="35"/>
      <c r="K165" s="169" t="s">
        <v>1</v>
      </c>
      <c r="L165" s="170" t="s">
        <v>43</v>
      </c>
      <c r="M165" s="66"/>
      <c r="N165" s="171" t="e">
        <f>M165*#REF!</f>
        <v>#REF!</v>
      </c>
      <c r="O165" s="171">
        <v>0</v>
      </c>
      <c r="P165" s="171" t="e">
        <f>O165*#REF!</f>
        <v>#REF!</v>
      </c>
      <c r="Q165" s="171">
        <v>0</v>
      </c>
      <c r="R165" s="172" t="e">
        <f>Q165*#REF!</f>
        <v>#REF!</v>
      </c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P165" s="173" t="s">
        <v>114</v>
      </c>
      <c r="AR165" s="173" t="s">
        <v>110</v>
      </c>
      <c r="AS165" s="173" t="s">
        <v>85</v>
      </c>
      <c r="AW165" s="14" t="s">
        <v>109</v>
      </c>
      <c r="BC165" s="174" t="e">
        <f>IF(L165="základní",#REF!,0)</f>
        <v>#REF!</v>
      </c>
      <c r="BD165" s="174">
        <f>IF(L165="snížená",#REF!,0)</f>
        <v>0</v>
      </c>
      <c r="BE165" s="174">
        <f>IF(L165="zákl. přenesená",#REF!,0)</f>
        <v>0</v>
      </c>
      <c r="BF165" s="174">
        <f>IF(L165="sníž. přenesená",#REF!,0)</f>
        <v>0</v>
      </c>
      <c r="BG165" s="174">
        <f>IF(L165="nulová",#REF!,0)</f>
        <v>0</v>
      </c>
      <c r="BH165" s="14" t="s">
        <v>83</v>
      </c>
      <c r="BI165" s="174" t="e">
        <f>ROUND(H165*#REF!,2)</f>
        <v>#REF!</v>
      </c>
      <c r="BJ165" s="14" t="s">
        <v>114</v>
      </c>
      <c r="BK165" s="173" t="s">
        <v>280</v>
      </c>
    </row>
    <row r="166" spans="1:63" s="2" customFormat="1" ht="16.5" customHeight="1">
      <c r="A166" s="30"/>
      <c r="B166" s="31"/>
      <c r="C166" s="163" t="s">
        <v>281</v>
      </c>
      <c r="D166" s="163" t="s">
        <v>110</v>
      </c>
      <c r="E166" s="164" t="s">
        <v>282</v>
      </c>
      <c r="F166" s="165" t="s">
        <v>283</v>
      </c>
      <c r="G166" s="166" t="s">
        <v>113</v>
      </c>
      <c r="H166" s="167"/>
      <c r="I166" s="168"/>
      <c r="J166" s="35"/>
      <c r="K166" s="169" t="s">
        <v>1</v>
      </c>
      <c r="L166" s="170" t="s">
        <v>43</v>
      </c>
      <c r="M166" s="66"/>
      <c r="N166" s="171" t="e">
        <f>M166*#REF!</f>
        <v>#REF!</v>
      </c>
      <c r="O166" s="171">
        <v>0</v>
      </c>
      <c r="P166" s="171" t="e">
        <f>O166*#REF!</f>
        <v>#REF!</v>
      </c>
      <c r="Q166" s="171">
        <v>0</v>
      </c>
      <c r="R166" s="172" t="e">
        <f>Q166*#REF!</f>
        <v>#REF!</v>
      </c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P166" s="173" t="s">
        <v>114</v>
      </c>
      <c r="AR166" s="173" t="s">
        <v>110</v>
      </c>
      <c r="AS166" s="173" t="s">
        <v>85</v>
      </c>
      <c r="AW166" s="14" t="s">
        <v>109</v>
      </c>
      <c r="BC166" s="174" t="e">
        <f>IF(L166="základní",#REF!,0)</f>
        <v>#REF!</v>
      </c>
      <c r="BD166" s="174">
        <f>IF(L166="snížená",#REF!,0)</f>
        <v>0</v>
      </c>
      <c r="BE166" s="174">
        <f>IF(L166="zákl. přenesená",#REF!,0)</f>
        <v>0</v>
      </c>
      <c r="BF166" s="174">
        <f>IF(L166="sníž. přenesená",#REF!,0)</f>
        <v>0</v>
      </c>
      <c r="BG166" s="174">
        <f>IF(L166="nulová",#REF!,0)</f>
        <v>0</v>
      </c>
      <c r="BH166" s="14" t="s">
        <v>83</v>
      </c>
      <c r="BI166" s="174" t="e">
        <f>ROUND(H166*#REF!,2)</f>
        <v>#REF!</v>
      </c>
      <c r="BJ166" s="14" t="s">
        <v>114</v>
      </c>
      <c r="BK166" s="173" t="s">
        <v>284</v>
      </c>
    </row>
    <row r="167" spans="1:63" s="2" customFormat="1" ht="16.5" customHeight="1">
      <c r="A167" s="30"/>
      <c r="B167" s="31"/>
      <c r="C167" s="163" t="s">
        <v>285</v>
      </c>
      <c r="D167" s="163" t="s">
        <v>110</v>
      </c>
      <c r="E167" s="164" t="s">
        <v>286</v>
      </c>
      <c r="F167" s="165" t="s">
        <v>287</v>
      </c>
      <c r="G167" s="166" t="s">
        <v>113</v>
      </c>
      <c r="H167" s="167"/>
      <c r="I167" s="168"/>
      <c r="J167" s="35"/>
      <c r="K167" s="169" t="s">
        <v>1</v>
      </c>
      <c r="L167" s="170" t="s">
        <v>43</v>
      </c>
      <c r="M167" s="66"/>
      <c r="N167" s="171" t="e">
        <f>M167*#REF!</f>
        <v>#REF!</v>
      </c>
      <c r="O167" s="171">
        <v>0</v>
      </c>
      <c r="P167" s="171" t="e">
        <f>O167*#REF!</f>
        <v>#REF!</v>
      </c>
      <c r="Q167" s="171">
        <v>0</v>
      </c>
      <c r="R167" s="172" t="e">
        <f>Q167*#REF!</f>
        <v>#REF!</v>
      </c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P167" s="173" t="s">
        <v>114</v>
      </c>
      <c r="AR167" s="173" t="s">
        <v>110</v>
      </c>
      <c r="AS167" s="173" t="s">
        <v>85</v>
      </c>
      <c r="AW167" s="14" t="s">
        <v>109</v>
      </c>
      <c r="BC167" s="174" t="e">
        <f>IF(L167="základní",#REF!,0)</f>
        <v>#REF!</v>
      </c>
      <c r="BD167" s="174">
        <f>IF(L167="snížená",#REF!,0)</f>
        <v>0</v>
      </c>
      <c r="BE167" s="174">
        <f>IF(L167="zákl. přenesená",#REF!,0)</f>
        <v>0</v>
      </c>
      <c r="BF167" s="174">
        <f>IF(L167="sníž. přenesená",#REF!,0)</f>
        <v>0</v>
      </c>
      <c r="BG167" s="174">
        <f>IF(L167="nulová",#REF!,0)</f>
        <v>0</v>
      </c>
      <c r="BH167" s="14" t="s">
        <v>83</v>
      </c>
      <c r="BI167" s="174" t="e">
        <f>ROUND(H167*#REF!,2)</f>
        <v>#REF!</v>
      </c>
      <c r="BJ167" s="14" t="s">
        <v>114</v>
      </c>
      <c r="BK167" s="173" t="s">
        <v>288</v>
      </c>
    </row>
    <row r="168" spans="1:63" s="2" customFormat="1" ht="16.5" customHeight="1">
      <c r="A168" s="30"/>
      <c r="B168" s="31"/>
      <c r="C168" s="163" t="s">
        <v>289</v>
      </c>
      <c r="D168" s="163" t="s">
        <v>110</v>
      </c>
      <c r="E168" s="164" t="s">
        <v>290</v>
      </c>
      <c r="F168" s="165" t="s">
        <v>291</v>
      </c>
      <c r="G168" s="166" t="s">
        <v>113</v>
      </c>
      <c r="H168" s="167"/>
      <c r="I168" s="168"/>
      <c r="J168" s="35"/>
      <c r="K168" s="169" t="s">
        <v>1</v>
      </c>
      <c r="L168" s="170" t="s">
        <v>43</v>
      </c>
      <c r="M168" s="66"/>
      <c r="N168" s="171" t="e">
        <f>M168*#REF!</f>
        <v>#REF!</v>
      </c>
      <c r="O168" s="171">
        <v>0</v>
      </c>
      <c r="P168" s="171" t="e">
        <f>O168*#REF!</f>
        <v>#REF!</v>
      </c>
      <c r="Q168" s="171">
        <v>0</v>
      </c>
      <c r="R168" s="172" t="e">
        <f>Q168*#REF!</f>
        <v>#REF!</v>
      </c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P168" s="173" t="s">
        <v>114</v>
      </c>
      <c r="AR168" s="173" t="s">
        <v>110</v>
      </c>
      <c r="AS168" s="173" t="s">
        <v>85</v>
      </c>
      <c r="AW168" s="14" t="s">
        <v>109</v>
      </c>
      <c r="BC168" s="174" t="e">
        <f>IF(L168="základní",#REF!,0)</f>
        <v>#REF!</v>
      </c>
      <c r="BD168" s="174">
        <f>IF(L168="snížená",#REF!,0)</f>
        <v>0</v>
      </c>
      <c r="BE168" s="174">
        <f>IF(L168="zákl. přenesená",#REF!,0)</f>
        <v>0</v>
      </c>
      <c r="BF168" s="174">
        <f>IF(L168="sníž. přenesená",#REF!,0)</f>
        <v>0</v>
      </c>
      <c r="BG168" s="174">
        <f>IF(L168="nulová",#REF!,0)</f>
        <v>0</v>
      </c>
      <c r="BH168" s="14" t="s">
        <v>83</v>
      </c>
      <c r="BI168" s="174" t="e">
        <f>ROUND(H168*#REF!,2)</f>
        <v>#REF!</v>
      </c>
      <c r="BJ168" s="14" t="s">
        <v>114</v>
      </c>
      <c r="BK168" s="173" t="s">
        <v>292</v>
      </c>
    </row>
    <row r="169" spans="1:63" s="2" customFormat="1" ht="16.5" customHeight="1">
      <c r="A169" s="30"/>
      <c r="B169" s="31"/>
      <c r="C169" s="163" t="s">
        <v>293</v>
      </c>
      <c r="D169" s="163" t="s">
        <v>110</v>
      </c>
      <c r="E169" s="164" t="s">
        <v>294</v>
      </c>
      <c r="F169" s="165" t="s">
        <v>295</v>
      </c>
      <c r="G169" s="166" t="s">
        <v>113</v>
      </c>
      <c r="H169" s="167"/>
      <c r="I169" s="168"/>
      <c r="J169" s="35"/>
      <c r="K169" s="169" t="s">
        <v>1</v>
      </c>
      <c r="L169" s="170" t="s">
        <v>43</v>
      </c>
      <c r="M169" s="66"/>
      <c r="N169" s="171" t="e">
        <f>M169*#REF!</f>
        <v>#REF!</v>
      </c>
      <c r="O169" s="171">
        <v>0</v>
      </c>
      <c r="P169" s="171" t="e">
        <f>O169*#REF!</f>
        <v>#REF!</v>
      </c>
      <c r="Q169" s="171">
        <v>0</v>
      </c>
      <c r="R169" s="172" t="e">
        <f>Q169*#REF!</f>
        <v>#REF!</v>
      </c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P169" s="173" t="s">
        <v>114</v>
      </c>
      <c r="AR169" s="173" t="s">
        <v>110</v>
      </c>
      <c r="AS169" s="173" t="s">
        <v>85</v>
      </c>
      <c r="AW169" s="14" t="s">
        <v>109</v>
      </c>
      <c r="BC169" s="174" t="e">
        <f>IF(L169="základní",#REF!,0)</f>
        <v>#REF!</v>
      </c>
      <c r="BD169" s="174">
        <f>IF(L169="snížená",#REF!,0)</f>
        <v>0</v>
      </c>
      <c r="BE169" s="174">
        <f>IF(L169="zákl. přenesená",#REF!,0)</f>
        <v>0</v>
      </c>
      <c r="BF169" s="174">
        <f>IF(L169="sníž. přenesená",#REF!,0)</f>
        <v>0</v>
      </c>
      <c r="BG169" s="174">
        <f>IF(L169="nulová",#REF!,0)</f>
        <v>0</v>
      </c>
      <c r="BH169" s="14" t="s">
        <v>83</v>
      </c>
      <c r="BI169" s="174" t="e">
        <f>ROUND(H169*#REF!,2)</f>
        <v>#REF!</v>
      </c>
      <c r="BJ169" s="14" t="s">
        <v>114</v>
      </c>
      <c r="BK169" s="173" t="s">
        <v>296</v>
      </c>
    </row>
    <row r="170" spans="1:63" s="2" customFormat="1" ht="16.5" customHeight="1">
      <c r="A170" s="30"/>
      <c r="B170" s="31"/>
      <c r="C170" s="163" t="s">
        <v>297</v>
      </c>
      <c r="D170" s="163" t="s">
        <v>110</v>
      </c>
      <c r="E170" s="164" t="s">
        <v>298</v>
      </c>
      <c r="F170" s="165" t="s">
        <v>299</v>
      </c>
      <c r="G170" s="166" t="s">
        <v>113</v>
      </c>
      <c r="H170" s="167"/>
      <c r="I170" s="168"/>
      <c r="J170" s="35"/>
      <c r="K170" s="169" t="s">
        <v>1</v>
      </c>
      <c r="L170" s="170" t="s">
        <v>43</v>
      </c>
      <c r="M170" s="66"/>
      <c r="N170" s="171" t="e">
        <f>M170*#REF!</f>
        <v>#REF!</v>
      </c>
      <c r="O170" s="171">
        <v>0</v>
      </c>
      <c r="P170" s="171" t="e">
        <f>O170*#REF!</f>
        <v>#REF!</v>
      </c>
      <c r="Q170" s="171">
        <v>0</v>
      </c>
      <c r="R170" s="172" t="e">
        <f>Q170*#REF!</f>
        <v>#REF!</v>
      </c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P170" s="173" t="s">
        <v>114</v>
      </c>
      <c r="AR170" s="173" t="s">
        <v>110</v>
      </c>
      <c r="AS170" s="173" t="s">
        <v>85</v>
      </c>
      <c r="AW170" s="14" t="s">
        <v>109</v>
      </c>
      <c r="BC170" s="174" t="e">
        <f>IF(L170="základní",#REF!,0)</f>
        <v>#REF!</v>
      </c>
      <c r="BD170" s="174">
        <f>IF(L170="snížená",#REF!,0)</f>
        <v>0</v>
      </c>
      <c r="BE170" s="174">
        <f>IF(L170="zákl. přenesená",#REF!,0)</f>
        <v>0</v>
      </c>
      <c r="BF170" s="174">
        <f>IF(L170="sníž. přenesená",#REF!,0)</f>
        <v>0</v>
      </c>
      <c r="BG170" s="174">
        <f>IF(L170="nulová",#REF!,0)</f>
        <v>0</v>
      </c>
      <c r="BH170" s="14" t="s">
        <v>83</v>
      </c>
      <c r="BI170" s="174" t="e">
        <f>ROUND(H170*#REF!,2)</f>
        <v>#REF!</v>
      </c>
      <c r="BJ170" s="14" t="s">
        <v>114</v>
      </c>
      <c r="BK170" s="173" t="s">
        <v>300</v>
      </c>
    </row>
    <row r="171" spans="1:63" s="2" customFormat="1" ht="16.5" customHeight="1">
      <c r="A171" s="30"/>
      <c r="B171" s="31"/>
      <c r="C171" s="163" t="s">
        <v>301</v>
      </c>
      <c r="D171" s="163" t="s">
        <v>110</v>
      </c>
      <c r="E171" s="164" t="s">
        <v>302</v>
      </c>
      <c r="F171" s="165" t="s">
        <v>303</v>
      </c>
      <c r="G171" s="166" t="s">
        <v>113</v>
      </c>
      <c r="H171" s="167"/>
      <c r="I171" s="168"/>
      <c r="J171" s="35"/>
      <c r="K171" s="169" t="s">
        <v>1</v>
      </c>
      <c r="L171" s="170" t="s">
        <v>43</v>
      </c>
      <c r="M171" s="66"/>
      <c r="N171" s="171" t="e">
        <f>M171*#REF!</f>
        <v>#REF!</v>
      </c>
      <c r="O171" s="171">
        <v>0</v>
      </c>
      <c r="P171" s="171" t="e">
        <f>O171*#REF!</f>
        <v>#REF!</v>
      </c>
      <c r="Q171" s="171">
        <v>0</v>
      </c>
      <c r="R171" s="172" t="e">
        <f>Q171*#REF!</f>
        <v>#REF!</v>
      </c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P171" s="173" t="s">
        <v>114</v>
      </c>
      <c r="AR171" s="173" t="s">
        <v>110</v>
      </c>
      <c r="AS171" s="173" t="s">
        <v>85</v>
      </c>
      <c r="AW171" s="14" t="s">
        <v>109</v>
      </c>
      <c r="BC171" s="174" t="e">
        <f>IF(L171="základní",#REF!,0)</f>
        <v>#REF!</v>
      </c>
      <c r="BD171" s="174">
        <f>IF(L171="snížená",#REF!,0)</f>
        <v>0</v>
      </c>
      <c r="BE171" s="174">
        <f>IF(L171="zákl. přenesená",#REF!,0)</f>
        <v>0</v>
      </c>
      <c r="BF171" s="174">
        <f>IF(L171="sníž. přenesená",#REF!,0)</f>
        <v>0</v>
      </c>
      <c r="BG171" s="174">
        <f>IF(L171="nulová",#REF!,0)</f>
        <v>0</v>
      </c>
      <c r="BH171" s="14" t="s">
        <v>83</v>
      </c>
      <c r="BI171" s="174" t="e">
        <f>ROUND(H171*#REF!,2)</f>
        <v>#REF!</v>
      </c>
      <c r="BJ171" s="14" t="s">
        <v>114</v>
      </c>
      <c r="BK171" s="173" t="s">
        <v>304</v>
      </c>
    </row>
    <row r="172" spans="1:63" s="2" customFormat="1" ht="16.5" customHeight="1">
      <c r="A172" s="30"/>
      <c r="B172" s="31"/>
      <c r="C172" s="163" t="s">
        <v>305</v>
      </c>
      <c r="D172" s="163" t="s">
        <v>110</v>
      </c>
      <c r="E172" s="164" t="s">
        <v>306</v>
      </c>
      <c r="F172" s="165" t="s">
        <v>307</v>
      </c>
      <c r="G172" s="166" t="s">
        <v>113</v>
      </c>
      <c r="H172" s="167"/>
      <c r="I172" s="168"/>
      <c r="J172" s="35"/>
      <c r="K172" s="169" t="s">
        <v>1</v>
      </c>
      <c r="L172" s="170" t="s">
        <v>43</v>
      </c>
      <c r="M172" s="66"/>
      <c r="N172" s="171" t="e">
        <f>M172*#REF!</f>
        <v>#REF!</v>
      </c>
      <c r="O172" s="171">
        <v>0</v>
      </c>
      <c r="P172" s="171" t="e">
        <f>O172*#REF!</f>
        <v>#REF!</v>
      </c>
      <c r="Q172" s="171">
        <v>0</v>
      </c>
      <c r="R172" s="172" t="e">
        <f>Q172*#REF!</f>
        <v>#REF!</v>
      </c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P172" s="173" t="s">
        <v>114</v>
      </c>
      <c r="AR172" s="173" t="s">
        <v>110</v>
      </c>
      <c r="AS172" s="173" t="s">
        <v>85</v>
      </c>
      <c r="AW172" s="14" t="s">
        <v>109</v>
      </c>
      <c r="BC172" s="174" t="e">
        <f>IF(L172="základní",#REF!,0)</f>
        <v>#REF!</v>
      </c>
      <c r="BD172" s="174">
        <f>IF(L172="snížená",#REF!,0)</f>
        <v>0</v>
      </c>
      <c r="BE172" s="174">
        <f>IF(L172="zákl. přenesená",#REF!,0)</f>
        <v>0</v>
      </c>
      <c r="BF172" s="174">
        <f>IF(L172="sníž. přenesená",#REF!,0)</f>
        <v>0</v>
      </c>
      <c r="BG172" s="174">
        <f>IF(L172="nulová",#REF!,0)</f>
        <v>0</v>
      </c>
      <c r="BH172" s="14" t="s">
        <v>83</v>
      </c>
      <c r="BI172" s="174" t="e">
        <f>ROUND(H172*#REF!,2)</f>
        <v>#REF!</v>
      </c>
      <c r="BJ172" s="14" t="s">
        <v>114</v>
      </c>
      <c r="BK172" s="173" t="s">
        <v>308</v>
      </c>
    </row>
    <row r="173" spans="1:63" s="12" customFormat="1" ht="25.9" customHeight="1">
      <c r="B173" s="150"/>
      <c r="C173" s="151"/>
      <c r="D173" s="152" t="s">
        <v>77</v>
      </c>
      <c r="E173" s="153" t="s">
        <v>309</v>
      </c>
      <c r="F173" s="153" t="s">
        <v>310</v>
      </c>
      <c r="G173" s="151"/>
      <c r="H173" s="154"/>
      <c r="I173" s="151"/>
      <c r="J173" s="155"/>
      <c r="K173" s="156"/>
      <c r="L173" s="157"/>
      <c r="M173" s="157"/>
      <c r="N173" s="158" t="e">
        <f>SUM(N174:N180)</f>
        <v>#REF!</v>
      </c>
      <c r="O173" s="157"/>
      <c r="P173" s="158" t="e">
        <f>SUM(P174:P180)</f>
        <v>#REF!</v>
      </c>
      <c r="Q173" s="157"/>
      <c r="R173" s="159" t="e">
        <f>SUM(R174:R180)</f>
        <v>#REF!</v>
      </c>
      <c r="AP173" s="160" t="s">
        <v>83</v>
      </c>
      <c r="AR173" s="161" t="s">
        <v>77</v>
      </c>
      <c r="AS173" s="161" t="s">
        <v>78</v>
      </c>
      <c r="AW173" s="160" t="s">
        <v>109</v>
      </c>
      <c r="BI173" s="162" t="e">
        <f>SUM(BI174:BI180)</f>
        <v>#REF!</v>
      </c>
    </row>
    <row r="174" spans="1:63" s="2" customFormat="1" ht="37.9" customHeight="1">
      <c r="A174" s="30"/>
      <c r="B174" s="31"/>
      <c r="C174" s="163" t="s">
        <v>311</v>
      </c>
      <c r="D174" s="163" t="s">
        <v>110</v>
      </c>
      <c r="E174" s="164" t="s">
        <v>312</v>
      </c>
      <c r="F174" s="165" t="s">
        <v>313</v>
      </c>
      <c r="G174" s="166" t="s">
        <v>314</v>
      </c>
      <c r="H174" s="167"/>
      <c r="I174" s="168"/>
      <c r="J174" s="35"/>
      <c r="K174" s="169" t="s">
        <v>1</v>
      </c>
      <c r="L174" s="170" t="s">
        <v>43</v>
      </c>
      <c r="M174" s="66"/>
      <c r="N174" s="171" t="e">
        <f>M174*#REF!</f>
        <v>#REF!</v>
      </c>
      <c r="O174" s="171">
        <v>0</v>
      </c>
      <c r="P174" s="171" t="e">
        <f>O174*#REF!</f>
        <v>#REF!</v>
      </c>
      <c r="Q174" s="171">
        <v>0</v>
      </c>
      <c r="R174" s="172" t="e">
        <f>Q174*#REF!</f>
        <v>#REF!</v>
      </c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P174" s="173" t="s">
        <v>114</v>
      </c>
      <c r="AR174" s="173" t="s">
        <v>110</v>
      </c>
      <c r="AS174" s="173" t="s">
        <v>83</v>
      </c>
      <c r="AW174" s="14" t="s">
        <v>109</v>
      </c>
      <c r="BC174" s="174" t="e">
        <f>IF(L174="základní",#REF!,0)</f>
        <v>#REF!</v>
      </c>
      <c r="BD174" s="174">
        <f>IF(L174="snížená",#REF!,0)</f>
        <v>0</v>
      </c>
      <c r="BE174" s="174">
        <f>IF(L174="zákl. přenesená",#REF!,0)</f>
        <v>0</v>
      </c>
      <c r="BF174" s="174">
        <f>IF(L174="sníž. přenesená",#REF!,0)</f>
        <v>0</v>
      </c>
      <c r="BG174" s="174">
        <f>IF(L174="nulová",#REF!,0)</f>
        <v>0</v>
      </c>
      <c r="BH174" s="14" t="s">
        <v>83</v>
      </c>
      <c r="BI174" s="174" t="e">
        <f>ROUND(H174*#REF!,2)</f>
        <v>#REF!</v>
      </c>
      <c r="BJ174" s="14" t="s">
        <v>114</v>
      </c>
      <c r="BK174" s="173" t="s">
        <v>315</v>
      </c>
    </row>
    <row r="175" spans="1:63" s="2" customFormat="1" ht="97.5">
      <c r="A175" s="30"/>
      <c r="B175" s="31"/>
      <c r="C175" s="32"/>
      <c r="D175" s="175" t="s">
        <v>116</v>
      </c>
      <c r="E175" s="32"/>
      <c r="F175" s="176" t="s">
        <v>316</v>
      </c>
      <c r="G175" s="32"/>
      <c r="H175" s="177"/>
      <c r="I175" s="32"/>
      <c r="J175" s="35"/>
      <c r="K175" s="178"/>
      <c r="L175" s="179"/>
      <c r="M175" s="66"/>
      <c r="N175" s="66"/>
      <c r="O175" s="66"/>
      <c r="P175" s="66"/>
      <c r="Q175" s="66"/>
      <c r="R175" s="67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R175" s="14" t="s">
        <v>116</v>
      </c>
      <c r="AS175" s="14" t="s">
        <v>83</v>
      </c>
    </row>
    <row r="176" spans="1:63" s="2" customFormat="1" ht="37.9" customHeight="1">
      <c r="A176" s="30"/>
      <c r="B176" s="31"/>
      <c r="C176" s="163" t="s">
        <v>317</v>
      </c>
      <c r="D176" s="163" t="s">
        <v>110</v>
      </c>
      <c r="E176" s="164" t="s">
        <v>318</v>
      </c>
      <c r="F176" s="165" t="s">
        <v>319</v>
      </c>
      <c r="G176" s="166" t="s">
        <v>320</v>
      </c>
      <c r="H176" s="167"/>
      <c r="I176" s="168"/>
      <c r="J176" s="35"/>
      <c r="K176" s="169" t="s">
        <v>1</v>
      </c>
      <c r="L176" s="170" t="s">
        <v>43</v>
      </c>
      <c r="M176" s="66"/>
      <c r="N176" s="171" t="e">
        <f>M176*#REF!</f>
        <v>#REF!</v>
      </c>
      <c r="O176" s="171">
        <v>0</v>
      </c>
      <c r="P176" s="171" t="e">
        <f>O176*#REF!</f>
        <v>#REF!</v>
      </c>
      <c r="Q176" s="171">
        <v>0</v>
      </c>
      <c r="R176" s="172" t="e">
        <f>Q176*#REF!</f>
        <v>#REF!</v>
      </c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P176" s="173" t="s">
        <v>114</v>
      </c>
      <c r="AR176" s="173" t="s">
        <v>110</v>
      </c>
      <c r="AS176" s="173" t="s">
        <v>83</v>
      </c>
      <c r="AW176" s="14" t="s">
        <v>109</v>
      </c>
      <c r="BC176" s="174" t="e">
        <f>IF(L176="základní",#REF!,0)</f>
        <v>#REF!</v>
      </c>
      <c r="BD176" s="174">
        <f>IF(L176="snížená",#REF!,0)</f>
        <v>0</v>
      </c>
      <c r="BE176" s="174">
        <f>IF(L176="zákl. přenesená",#REF!,0)</f>
        <v>0</v>
      </c>
      <c r="BF176" s="174">
        <f>IF(L176="sníž. přenesená",#REF!,0)</f>
        <v>0</v>
      </c>
      <c r="BG176" s="174">
        <f>IF(L176="nulová",#REF!,0)</f>
        <v>0</v>
      </c>
      <c r="BH176" s="14" t="s">
        <v>83</v>
      </c>
      <c r="BI176" s="174" t="e">
        <f>ROUND(H176*#REF!,2)</f>
        <v>#REF!</v>
      </c>
      <c r="BJ176" s="14" t="s">
        <v>114</v>
      </c>
      <c r="BK176" s="173" t="s">
        <v>321</v>
      </c>
    </row>
    <row r="177" spans="1:63" s="2" customFormat="1" ht="29.25">
      <c r="A177" s="30"/>
      <c r="B177" s="31"/>
      <c r="C177" s="32"/>
      <c r="D177" s="175" t="s">
        <v>116</v>
      </c>
      <c r="E177" s="32"/>
      <c r="F177" s="176" t="s">
        <v>322</v>
      </c>
      <c r="G177" s="32"/>
      <c r="H177" s="177"/>
      <c r="I177" s="32"/>
      <c r="J177" s="35"/>
      <c r="K177" s="178"/>
      <c r="L177" s="179"/>
      <c r="M177" s="66"/>
      <c r="N177" s="66"/>
      <c r="O177" s="66"/>
      <c r="P177" s="66"/>
      <c r="Q177" s="66"/>
      <c r="R177" s="67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R177" s="14" t="s">
        <v>116</v>
      </c>
      <c r="AS177" s="14" t="s">
        <v>83</v>
      </c>
    </row>
    <row r="178" spans="1:63" s="2" customFormat="1" ht="37.9" customHeight="1">
      <c r="A178" s="30"/>
      <c r="B178" s="31"/>
      <c r="C178" s="163" t="s">
        <v>323</v>
      </c>
      <c r="D178" s="163" t="s">
        <v>110</v>
      </c>
      <c r="E178" s="164" t="s">
        <v>324</v>
      </c>
      <c r="F178" s="165" t="s">
        <v>325</v>
      </c>
      <c r="G178" s="166" t="s">
        <v>320</v>
      </c>
      <c r="H178" s="167"/>
      <c r="I178" s="168"/>
      <c r="J178" s="35"/>
      <c r="K178" s="169" t="s">
        <v>1</v>
      </c>
      <c r="L178" s="170" t="s">
        <v>43</v>
      </c>
      <c r="M178" s="66"/>
      <c r="N178" s="171" t="e">
        <f>M178*#REF!</f>
        <v>#REF!</v>
      </c>
      <c r="O178" s="171">
        <v>0</v>
      </c>
      <c r="P178" s="171" t="e">
        <f>O178*#REF!</f>
        <v>#REF!</v>
      </c>
      <c r="Q178" s="171">
        <v>0</v>
      </c>
      <c r="R178" s="172" t="e">
        <f>Q178*#REF!</f>
        <v>#REF!</v>
      </c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P178" s="173" t="s">
        <v>114</v>
      </c>
      <c r="AR178" s="173" t="s">
        <v>110</v>
      </c>
      <c r="AS178" s="173" t="s">
        <v>83</v>
      </c>
      <c r="AW178" s="14" t="s">
        <v>109</v>
      </c>
      <c r="BC178" s="174" t="e">
        <f>IF(L178="základní",#REF!,0)</f>
        <v>#REF!</v>
      </c>
      <c r="BD178" s="174">
        <f>IF(L178="snížená",#REF!,0)</f>
        <v>0</v>
      </c>
      <c r="BE178" s="174">
        <f>IF(L178="zákl. přenesená",#REF!,0)</f>
        <v>0</v>
      </c>
      <c r="BF178" s="174">
        <f>IF(L178="sníž. přenesená",#REF!,0)</f>
        <v>0</v>
      </c>
      <c r="BG178" s="174">
        <f>IF(L178="nulová",#REF!,0)</f>
        <v>0</v>
      </c>
      <c r="BH178" s="14" t="s">
        <v>83</v>
      </c>
      <c r="BI178" s="174" t="e">
        <f>ROUND(H178*#REF!,2)</f>
        <v>#REF!</v>
      </c>
      <c r="BJ178" s="14" t="s">
        <v>114</v>
      </c>
      <c r="BK178" s="173" t="s">
        <v>326</v>
      </c>
    </row>
    <row r="179" spans="1:63" s="2" customFormat="1" ht="29.25">
      <c r="A179" s="30"/>
      <c r="B179" s="31"/>
      <c r="C179" s="32"/>
      <c r="D179" s="175" t="s">
        <v>116</v>
      </c>
      <c r="E179" s="32"/>
      <c r="F179" s="176" t="s">
        <v>322</v>
      </c>
      <c r="G179" s="32"/>
      <c r="H179" s="177"/>
      <c r="I179" s="32"/>
      <c r="J179" s="35"/>
      <c r="K179" s="178"/>
      <c r="L179" s="179"/>
      <c r="M179" s="66"/>
      <c r="N179" s="66"/>
      <c r="O179" s="66"/>
      <c r="P179" s="66"/>
      <c r="Q179" s="66"/>
      <c r="R179" s="67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R179" s="14" t="s">
        <v>116</v>
      </c>
      <c r="AS179" s="14" t="s">
        <v>83</v>
      </c>
    </row>
    <row r="180" spans="1:63" s="2" customFormat="1" ht="24.2" customHeight="1">
      <c r="A180" s="30"/>
      <c r="B180" s="31"/>
      <c r="C180" s="163" t="s">
        <v>327</v>
      </c>
      <c r="D180" s="163" t="s">
        <v>110</v>
      </c>
      <c r="E180" s="164" t="s">
        <v>328</v>
      </c>
      <c r="F180" s="165" t="s">
        <v>329</v>
      </c>
      <c r="G180" s="166" t="s">
        <v>330</v>
      </c>
      <c r="H180" s="167"/>
      <c r="I180" s="168"/>
      <c r="J180" s="35"/>
      <c r="K180" s="169" t="s">
        <v>1</v>
      </c>
      <c r="L180" s="170" t="s">
        <v>43</v>
      </c>
      <c r="M180" s="66"/>
      <c r="N180" s="171" t="e">
        <f>M180*#REF!</f>
        <v>#REF!</v>
      </c>
      <c r="O180" s="171">
        <v>0</v>
      </c>
      <c r="P180" s="171" t="e">
        <f>O180*#REF!</f>
        <v>#REF!</v>
      </c>
      <c r="Q180" s="171">
        <v>0</v>
      </c>
      <c r="R180" s="172" t="e">
        <f>Q180*#REF!</f>
        <v>#REF!</v>
      </c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P180" s="173" t="s">
        <v>114</v>
      </c>
      <c r="AR180" s="173" t="s">
        <v>110</v>
      </c>
      <c r="AS180" s="173" t="s">
        <v>83</v>
      </c>
      <c r="AW180" s="14" t="s">
        <v>109</v>
      </c>
      <c r="BC180" s="174" t="e">
        <f>IF(L180="základní",#REF!,0)</f>
        <v>#REF!</v>
      </c>
      <c r="BD180" s="174">
        <f>IF(L180="snížená",#REF!,0)</f>
        <v>0</v>
      </c>
      <c r="BE180" s="174">
        <f>IF(L180="zákl. přenesená",#REF!,0)</f>
        <v>0</v>
      </c>
      <c r="BF180" s="174">
        <f>IF(L180="sníž. přenesená",#REF!,0)</f>
        <v>0</v>
      </c>
      <c r="BG180" s="174">
        <f>IF(L180="nulová",#REF!,0)</f>
        <v>0</v>
      </c>
      <c r="BH180" s="14" t="s">
        <v>83</v>
      </c>
      <c r="BI180" s="174" t="e">
        <f>ROUND(H180*#REF!,2)</f>
        <v>#REF!</v>
      </c>
      <c r="BJ180" s="14" t="s">
        <v>114</v>
      </c>
      <c r="BK180" s="173" t="s">
        <v>331</v>
      </c>
    </row>
    <row r="181" spans="1:63" s="12" customFormat="1" ht="25.9" customHeight="1">
      <c r="B181" s="150"/>
      <c r="C181" s="151"/>
      <c r="D181" s="152" t="s">
        <v>77</v>
      </c>
      <c r="E181" s="153" t="s">
        <v>332</v>
      </c>
      <c r="F181" s="153" t="s">
        <v>333</v>
      </c>
      <c r="G181" s="151"/>
      <c r="H181" s="154"/>
      <c r="I181" s="151"/>
      <c r="J181" s="155"/>
      <c r="K181" s="156"/>
      <c r="L181" s="157"/>
      <c r="M181" s="157"/>
      <c r="N181" s="158" t="e">
        <f>N182</f>
        <v>#REF!</v>
      </c>
      <c r="O181" s="157"/>
      <c r="P181" s="158" t="e">
        <f>P182</f>
        <v>#REF!</v>
      </c>
      <c r="Q181" s="157"/>
      <c r="R181" s="159" t="e">
        <f>R182</f>
        <v>#REF!</v>
      </c>
      <c r="AP181" s="160" t="s">
        <v>83</v>
      </c>
      <c r="AR181" s="161" t="s">
        <v>77</v>
      </c>
      <c r="AS181" s="161" t="s">
        <v>78</v>
      </c>
      <c r="AW181" s="160" t="s">
        <v>109</v>
      </c>
      <c r="BI181" s="162" t="e">
        <f>BI182</f>
        <v>#REF!</v>
      </c>
    </row>
    <row r="182" spans="1:63" s="2" customFormat="1" ht="16.5" customHeight="1">
      <c r="A182" s="30"/>
      <c r="B182" s="31"/>
      <c r="C182" s="163" t="s">
        <v>334</v>
      </c>
      <c r="D182" s="163" t="s">
        <v>110</v>
      </c>
      <c r="E182" s="164" t="s">
        <v>335</v>
      </c>
      <c r="F182" s="165" t="s">
        <v>333</v>
      </c>
      <c r="G182" s="166" t="s">
        <v>336</v>
      </c>
      <c r="H182" s="167"/>
      <c r="I182" s="168"/>
      <c r="J182" s="35"/>
      <c r="K182" s="181" t="s">
        <v>1</v>
      </c>
      <c r="L182" s="182" t="s">
        <v>43</v>
      </c>
      <c r="M182" s="183"/>
      <c r="N182" s="184" t="e">
        <f>M182*#REF!</f>
        <v>#REF!</v>
      </c>
      <c r="O182" s="184">
        <v>0</v>
      </c>
      <c r="P182" s="184" t="e">
        <f>O182*#REF!</f>
        <v>#REF!</v>
      </c>
      <c r="Q182" s="184">
        <v>0</v>
      </c>
      <c r="R182" s="185" t="e">
        <f>Q182*#REF!</f>
        <v>#REF!</v>
      </c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P182" s="173" t="s">
        <v>114</v>
      </c>
      <c r="AR182" s="173" t="s">
        <v>110</v>
      </c>
      <c r="AS182" s="173" t="s">
        <v>83</v>
      </c>
      <c r="AW182" s="14" t="s">
        <v>109</v>
      </c>
      <c r="BC182" s="174" t="e">
        <f>IF(L182="základní",#REF!,0)</f>
        <v>#REF!</v>
      </c>
      <c r="BD182" s="174">
        <f>IF(L182="snížená",#REF!,0)</f>
        <v>0</v>
      </c>
      <c r="BE182" s="174">
        <f>IF(L182="zákl. přenesená",#REF!,0)</f>
        <v>0</v>
      </c>
      <c r="BF182" s="174">
        <f>IF(L182="sníž. přenesená",#REF!,0)</f>
        <v>0</v>
      </c>
      <c r="BG182" s="174">
        <f>IF(L182="nulová",#REF!,0)</f>
        <v>0</v>
      </c>
      <c r="BH182" s="14" t="s">
        <v>83</v>
      </c>
      <c r="BI182" s="174" t="e">
        <f>ROUND(H182*#REF!,2)</f>
        <v>#REF!</v>
      </c>
      <c r="BJ182" s="14" t="s">
        <v>114</v>
      </c>
      <c r="BK182" s="173" t="s">
        <v>337</v>
      </c>
    </row>
    <row r="183" spans="1:63" s="2" customFormat="1" ht="6.95" customHeight="1">
      <c r="A183" s="30"/>
      <c r="B183" s="50"/>
      <c r="C183" s="51"/>
      <c r="D183" s="51"/>
      <c r="E183" s="51"/>
      <c r="F183" s="51"/>
      <c r="G183" s="51"/>
      <c r="H183" s="51"/>
      <c r="I183" s="51"/>
      <c r="J183" s="35"/>
      <c r="K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</row>
  </sheetData>
  <sheetProtection password="C1E4" sheet="1" objects="1" scenarios="1" formatColumns="0" formatRows="0" autoFilter="0"/>
  <autoFilter ref="C117:I182"/>
  <mergeCells count="6">
    <mergeCell ref="E110:G110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94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Servis a revize ...</vt:lpstr>
      <vt:lpstr>'OR_PHA - Servis a revize ...'!Názvy_tisku</vt:lpstr>
      <vt:lpstr>'Rekapitulace stavby'!Názvy_tisku</vt:lpstr>
      <vt:lpstr>'OR_PHA - Servis a revize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2022-11-10T10:39:32Z</dcterms:created>
  <dcterms:modified xsi:type="dcterms:W3CDTF">2022-11-10T12:19:15Z</dcterms:modified>
</cp:coreProperties>
</file>